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94C34CE6-4D13-4308-BD36-FD04D0ABB71C}" xr6:coauthVersionLast="47" xr6:coauthVersionMax="47" xr10:uidLastSave="{00000000-0000-0000-0000-000000000000}"/>
  <bookViews>
    <workbookView xWindow="5730" yWindow="0" windowWidth="41310" windowHeight="16185" firstSheet="1" activeTab="1" xr2:uid="{EBEFBA3A-E5DC-435D-8AE2-008B3201F047}"/>
  </bookViews>
  <sheets>
    <sheet name="Planilha1" sheetId="3" state="hidden" r:id="rId1"/>
    <sheet name="Cadastros" sheetId="1" r:id="rId2"/>
    <sheet name="Lançamentos" sheetId="2" r:id="rId3"/>
    <sheet name="Análise" sheetId="4" r:id="rId4"/>
    <sheet name="Gráficos" sheetId="5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D28" i="3"/>
  <c r="D29" i="3"/>
  <c r="D30" i="3"/>
  <c r="D31" i="3"/>
  <c r="D32" i="3"/>
  <c r="D33" i="3"/>
  <c r="D34" i="3"/>
  <c r="D35" i="3"/>
  <c r="P51" i="4"/>
  <c r="O51" i="4"/>
  <c r="N51" i="4"/>
  <c r="M51" i="4"/>
  <c r="L51" i="4"/>
  <c r="K51" i="4"/>
  <c r="J51" i="4"/>
  <c r="I51" i="4"/>
  <c r="H51" i="4"/>
  <c r="G51" i="4"/>
  <c r="F51" i="4"/>
  <c r="P50" i="4"/>
  <c r="O50" i="4"/>
  <c r="N50" i="4"/>
  <c r="M50" i="4"/>
  <c r="L50" i="4"/>
  <c r="K50" i="4"/>
  <c r="J50" i="4"/>
  <c r="I50" i="4"/>
  <c r="H50" i="4"/>
  <c r="G50" i="4"/>
  <c r="F50" i="4"/>
  <c r="P49" i="4"/>
  <c r="O49" i="4"/>
  <c r="N49" i="4"/>
  <c r="M49" i="4"/>
  <c r="L49" i="4"/>
  <c r="K49" i="4"/>
  <c r="J49" i="4"/>
  <c r="I49" i="4"/>
  <c r="H49" i="4"/>
  <c r="G49" i="4"/>
  <c r="F49" i="4"/>
  <c r="P48" i="4"/>
  <c r="O48" i="4"/>
  <c r="N48" i="4"/>
  <c r="M48" i="4"/>
  <c r="L48" i="4"/>
  <c r="K48" i="4"/>
  <c r="J48" i="4"/>
  <c r="I48" i="4"/>
  <c r="H48" i="4"/>
  <c r="G48" i="4"/>
  <c r="F48" i="4"/>
  <c r="P47" i="4"/>
  <c r="O47" i="4"/>
  <c r="N47" i="4"/>
  <c r="M47" i="4"/>
  <c r="L47" i="4"/>
  <c r="K47" i="4"/>
  <c r="J47" i="4"/>
  <c r="I47" i="4"/>
  <c r="H47" i="4"/>
  <c r="G47" i="4"/>
  <c r="F47" i="4"/>
  <c r="P46" i="4"/>
  <c r="O46" i="4"/>
  <c r="N46" i="4"/>
  <c r="M46" i="4"/>
  <c r="L46" i="4"/>
  <c r="K46" i="4"/>
  <c r="J46" i="4"/>
  <c r="I46" i="4"/>
  <c r="H46" i="4"/>
  <c r="G46" i="4"/>
  <c r="F46" i="4"/>
  <c r="P45" i="4"/>
  <c r="O45" i="4"/>
  <c r="N45" i="4"/>
  <c r="M45" i="4"/>
  <c r="L45" i="4"/>
  <c r="K45" i="4"/>
  <c r="J45" i="4"/>
  <c r="I45" i="4"/>
  <c r="H45" i="4"/>
  <c r="G45" i="4"/>
  <c r="F45" i="4"/>
  <c r="P44" i="4"/>
  <c r="O44" i="4"/>
  <c r="N44" i="4"/>
  <c r="M44" i="4"/>
  <c r="L44" i="4"/>
  <c r="K44" i="4"/>
  <c r="J44" i="4"/>
  <c r="I44" i="4"/>
  <c r="H44" i="4"/>
  <c r="G44" i="4"/>
  <c r="F44" i="4"/>
  <c r="P43" i="4"/>
  <c r="O43" i="4"/>
  <c r="N43" i="4"/>
  <c r="M43" i="4"/>
  <c r="L43" i="4"/>
  <c r="K43" i="4"/>
  <c r="J43" i="4"/>
  <c r="I43" i="4"/>
  <c r="H43" i="4"/>
  <c r="G43" i="4"/>
  <c r="F43" i="4"/>
  <c r="P42" i="4"/>
  <c r="O42" i="4"/>
  <c r="N42" i="4"/>
  <c r="M42" i="4"/>
  <c r="L42" i="4"/>
  <c r="K42" i="4"/>
  <c r="J42" i="4"/>
  <c r="I42" i="4"/>
  <c r="H42" i="4"/>
  <c r="G42" i="4"/>
  <c r="F42" i="4"/>
  <c r="P41" i="4"/>
  <c r="O41" i="4"/>
  <c r="N41" i="4"/>
  <c r="M41" i="4"/>
  <c r="L41" i="4"/>
  <c r="K41" i="4"/>
  <c r="J41" i="4"/>
  <c r="I41" i="4"/>
  <c r="H41" i="4"/>
  <c r="G41" i="4"/>
  <c r="F41" i="4"/>
  <c r="P40" i="4"/>
  <c r="O40" i="4"/>
  <c r="N40" i="4"/>
  <c r="M40" i="4"/>
  <c r="L40" i="4"/>
  <c r="K40" i="4"/>
  <c r="J40" i="4"/>
  <c r="I40" i="4"/>
  <c r="H40" i="4"/>
  <c r="G40" i="4"/>
  <c r="F40" i="4"/>
  <c r="P39" i="4"/>
  <c r="O39" i="4"/>
  <c r="N39" i="4"/>
  <c r="M39" i="4"/>
  <c r="L39" i="4"/>
  <c r="K39" i="4"/>
  <c r="J39" i="4"/>
  <c r="I39" i="4"/>
  <c r="H39" i="4"/>
  <c r="G39" i="4"/>
  <c r="F39" i="4"/>
  <c r="P38" i="4"/>
  <c r="O38" i="4"/>
  <c r="N38" i="4"/>
  <c r="M38" i="4"/>
  <c r="L38" i="4"/>
  <c r="K38" i="4"/>
  <c r="J38" i="4"/>
  <c r="I38" i="4"/>
  <c r="H38" i="4"/>
  <c r="G38" i="4"/>
  <c r="F38" i="4"/>
  <c r="P37" i="4"/>
  <c r="O37" i="4"/>
  <c r="N37" i="4"/>
  <c r="M37" i="4"/>
  <c r="L37" i="4"/>
  <c r="K37" i="4"/>
  <c r="J37" i="4"/>
  <c r="I37" i="4"/>
  <c r="H37" i="4"/>
  <c r="G37" i="4"/>
  <c r="F37" i="4"/>
  <c r="P36" i="4"/>
  <c r="O36" i="4"/>
  <c r="N36" i="4"/>
  <c r="M36" i="4"/>
  <c r="L36" i="4"/>
  <c r="K36" i="4"/>
  <c r="J36" i="4"/>
  <c r="I36" i="4"/>
  <c r="H36" i="4"/>
  <c r="G36" i="4"/>
  <c r="F36" i="4"/>
  <c r="P35" i="4"/>
  <c r="O35" i="4"/>
  <c r="N35" i="4"/>
  <c r="M35" i="4"/>
  <c r="L35" i="4"/>
  <c r="K35" i="4"/>
  <c r="J35" i="4"/>
  <c r="I35" i="4"/>
  <c r="H35" i="4"/>
  <c r="G35" i="4"/>
  <c r="F35" i="4"/>
  <c r="E35" i="4"/>
  <c r="B40" i="4"/>
  <c r="C40" i="4"/>
  <c r="D40" i="4"/>
  <c r="E40" i="4"/>
  <c r="B41" i="4"/>
  <c r="C41" i="4" s="1"/>
  <c r="B42" i="4"/>
  <c r="C42" i="4"/>
  <c r="D42" i="4"/>
  <c r="E42" i="4"/>
  <c r="B43" i="4"/>
  <c r="C43" i="4" s="1"/>
  <c r="D16" i="3" s="1"/>
  <c r="D43" i="4"/>
  <c r="E43" i="4"/>
  <c r="B44" i="4"/>
  <c r="C44" i="4"/>
  <c r="D44" i="4"/>
  <c r="E44" i="4"/>
  <c r="B45" i="4"/>
  <c r="C45" i="4" s="1"/>
  <c r="B46" i="4"/>
  <c r="C46" i="4"/>
  <c r="D46" i="4"/>
  <c r="E46" i="4"/>
  <c r="B47" i="4"/>
  <c r="C47" i="4" s="1"/>
  <c r="D47" i="4"/>
  <c r="E47" i="4"/>
  <c r="B48" i="4"/>
  <c r="C48" i="4"/>
  <c r="D21" i="3" s="1"/>
  <c r="D48" i="4"/>
  <c r="E48" i="4"/>
  <c r="B49" i="4"/>
  <c r="C49" i="4" s="1"/>
  <c r="B50" i="4"/>
  <c r="C50" i="4"/>
  <c r="D50" i="4"/>
  <c r="E50" i="4"/>
  <c r="B51" i="4"/>
  <c r="C51" i="4" s="1"/>
  <c r="D51" i="4"/>
  <c r="E51" i="4"/>
  <c r="C15" i="4"/>
  <c r="B24" i="4"/>
  <c r="B25" i="4"/>
  <c r="B26" i="4"/>
  <c r="B27" i="4"/>
  <c r="B28" i="4"/>
  <c r="B29" i="4"/>
  <c r="B30" i="4"/>
  <c r="B31" i="4"/>
  <c r="B32" i="4"/>
  <c r="B33" i="4"/>
  <c r="B18" i="4"/>
  <c r="B19" i="4"/>
  <c r="B20" i="4"/>
  <c r="B22" i="4"/>
  <c r="B23" i="4"/>
  <c r="E5" i="2"/>
  <c r="E6" i="2"/>
  <c r="E7" i="2"/>
  <c r="E8" i="2"/>
  <c r="E13" i="2"/>
  <c r="E24" i="2"/>
  <c r="E35" i="2"/>
  <c r="E42" i="2"/>
  <c r="B35" i="3"/>
  <c r="B34" i="3"/>
  <c r="B33" i="3"/>
  <c r="B32" i="3"/>
  <c r="B31" i="3"/>
  <c r="B30" i="3"/>
  <c r="B17" i="3"/>
  <c r="B18" i="3"/>
  <c r="B16" i="3"/>
  <c r="B8" i="3"/>
  <c r="B9" i="3"/>
  <c r="B10" i="3"/>
  <c r="B11" i="3"/>
  <c r="B12" i="3"/>
  <c r="B13" i="3"/>
  <c r="B14" i="3"/>
  <c r="B15" i="3"/>
  <c r="C6" i="5"/>
  <c r="C519" i="2"/>
  <c r="H519" i="2"/>
  <c r="C520" i="2"/>
  <c r="H520" i="2"/>
  <c r="C521" i="2"/>
  <c r="H521" i="2"/>
  <c r="C522" i="2"/>
  <c r="H522" i="2"/>
  <c r="C523" i="2"/>
  <c r="H523" i="2"/>
  <c r="C524" i="2"/>
  <c r="H524" i="2"/>
  <c r="C525" i="2"/>
  <c r="H525" i="2"/>
  <c r="C526" i="2"/>
  <c r="H526" i="2"/>
  <c r="C527" i="2"/>
  <c r="H527" i="2"/>
  <c r="C528" i="2"/>
  <c r="H528" i="2"/>
  <c r="C529" i="2"/>
  <c r="H529" i="2"/>
  <c r="C530" i="2"/>
  <c r="H530" i="2"/>
  <c r="C531" i="2"/>
  <c r="H531" i="2"/>
  <c r="C532" i="2"/>
  <c r="H532" i="2"/>
  <c r="C533" i="2"/>
  <c r="H533" i="2"/>
  <c r="C534" i="2"/>
  <c r="H534" i="2"/>
  <c r="C535" i="2"/>
  <c r="H535" i="2"/>
  <c r="C536" i="2"/>
  <c r="H536" i="2"/>
  <c r="C537" i="2"/>
  <c r="H537" i="2"/>
  <c r="C538" i="2"/>
  <c r="H538" i="2"/>
  <c r="C439" i="2"/>
  <c r="H439" i="2"/>
  <c r="C440" i="2"/>
  <c r="H440" i="2"/>
  <c r="C441" i="2"/>
  <c r="H441" i="2"/>
  <c r="C442" i="2"/>
  <c r="H442" i="2"/>
  <c r="C443" i="2"/>
  <c r="H443" i="2"/>
  <c r="C444" i="2"/>
  <c r="H444" i="2"/>
  <c r="C445" i="2"/>
  <c r="H445" i="2"/>
  <c r="C446" i="2"/>
  <c r="H446" i="2"/>
  <c r="C447" i="2"/>
  <c r="H447" i="2"/>
  <c r="C448" i="2"/>
  <c r="H448" i="2"/>
  <c r="C449" i="2"/>
  <c r="H449" i="2"/>
  <c r="C450" i="2"/>
  <c r="H450" i="2"/>
  <c r="C451" i="2"/>
  <c r="H451" i="2"/>
  <c r="C452" i="2"/>
  <c r="H452" i="2"/>
  <c r="C453" i="2"/>
  <c r="H453" i="2"/>
  <c r="C454" i="2"/>
  <c r="H454" i="2"/>
  <c r="C455" i="2"/>
  <c r="H455" i="2"/>
  <c r="C456" i="2"/>
  <c r="H456" i="2"/>
  <c r="C457" i="2"/>
  <c r="H457" i="2"/>
  <c r="C458" i="2"/>
  <c r="H458" i="2"/>
  <c r="C459" i="2"/>
  <c r="H459" i="2"/>
  <c r="C460" i="2"/>
  <c r="H460" i="2"/>
  <c r="C461" i="2"/>
  <c r="H461" i="2"/>
  <c r="C462" i="2"/>
  <c r="H462" i="2"/>
  <c r="C463" i="2"/>
  <c r="H463" i="2"/>
  <c r="C464" i="2"/>
  <c r="H464" i="2"/>
  <c r="C465" i="2"/>
  <c r="H465" i="2"/>
  <c r="C466" i="2"/>
  <c r="H466" i="2"/>
  <c r="C467" i="2"/>
  <c r="H467" i="2"/>
  <c r="C468" i="2"/>
  <c r="H468" i="2"/>
  <c r="C469" i="2"/>
  <c r="H469" i="2"/>
  <c r="C470" i="2"/>
  <c r="H470" i="2"/>
  <c r="C471" i="2"/>
  <c r="H471" i="2"/>
  <c r="C472" i="2"/>
  <c r="H472" i="2"/>
  <c r="C473" i="2"/>
  <c r="H473" i="2"/>
  <c r="C474" i="2"/>
  <c r="H474" i="2"/>
  <c r="C475" i="2"/>
  <c r="H475" i="2"/>
  <c r="C476" i="2"/>
  <c r="H476" i="2"/>
  <c r="C477" i="2"/>
  <c r="H477" i="2"/>
  <c r="C478" i="2"/>
  <c r="H478" i="2"/>
  <c r="C479" i="2"/>
  <c r="H479" i="2"/>
  <c r="C480" i="2"/>
  <c r="H480" i="2"/>
  <c r="C481" i="2"/>
  <c r="H481" i="2"/>
  <c r="C482" i="2"/>
  <c r="H482" i="2"/>
  <c r="C483" i="2"/>
  <c r="H483" i="2"/>
  <c r="C484" i="2"/>
  <c r="H484" i="2"/>
  <c r="C485" i="2"/>
  <c r="H485" i="2"/>
  <c r="C486" i="2"/>
  <c r="H486" i="2"/>
  <c r="C487" i="2"/>
  <c r="H487" i="2"/>
  <c r="C488" i="2"/>
  <c r="H488" i="2"/>
  <c r="C489" i="2"/>
  <c r="H489" i="2"/>
  <c r="C490" i="2"/>
  <c r="H490" i="2"/>
  <c r="C491" i="2"/>
  <c r="H491" i="2"/>
  <c r="C492" i="2"/>
  <c r="H492" i="2"/>
  <c r="C493" i="2"/>
  <c r="H493" i="2"/>
  <c r="C494" i="2"/>
  <c r="H494" i="2"/>
  <c r="C495" i="2"/>
  <c r="H495" i="2"/>
  <c r="C496" i="2"/>
  <c r="H496" i="2"/>
  <c r="C497" i="2"/>
  <c r="H497" i="2"/>
  <c r="C498" i="2"/>
  <c r="H498" i="2"/>
  <c r="C499" i="2"/>
  <c r="H499" i="2"/>
  <c r="C500" i="2"/>
  <c r="H500" i="2"/>
  <c r="C501" i="2"/>
  <c r="H501" i="2"/>
  <c r="C502" i="2"/>
  <c r="H502" i="2"/>
  <c r="C503" i="2"/>
  <c r="H503" i="2"/>
  <c r="C504" i="2"/>
  <c r="H504" i="2"/>
  <c r="C505" i="2"/>
  <c r="H505" i="2"/>
  <c r="C506" i="2"/>
  <c r="H506" i="2"/>
  <c r="C507" i="2"/>
  <c r="H507" i="2"/>
  <c r="C508" i="2"/>
  <c r="H508" i="2"/>
  <c r="C509" i="2"/>
  <c r="H509" i="2"/>
  <c r="C510" i="2"/>
  <c r="H510" i="2"/>
  <c r="C511" i="2"/>
  <c r="H511" i="2"/>
  <c r="C512" i="2"/>
  <c r="H512" i="2"/>
  <c r="C513" i="2"/>
  <c r="H513" i="2"/>
  <c r="C514" i="2"/>
  <c r="H514" i="2"/>
  <c r="C515" i="2"/>
  <c r="H515" i="2"/>
  <c r="C516" i="2"/>
  <c r="H516" i="2"/>
  <c r="C517" i="2"/>
  <c r="H517" i="2"/>
  <c r="C518" i="2"/>
  <c r="H518" i="2"/>
  <c r="C424" i="2"/>
  <c r="H424" i="2"/>
  <c r="C425" i="2"/>
  <c r="H425" i="2"/>
  <c r="C426" i="2"/>
  <c r="H426" i="2"/>
  <c r="C427" i="2"/>
  <c r="H427" i="2"/>
  <c r="C428" i="2"/>
  <c r="H428" i="2"/>
  <c r="C429" i="2"/>
  <c r="H429" i="2"/>
  <c r="C430" i="2"/>
  <c r="H430" i="2"/>
  <c r="C431" i="2"/>
  <c r="H431" i="2"/>
  <c r="C432" i="2"/>
  <c r="H432" i="2"/>
  <c r="C433" i="2"/>
  <c r="H433" i="2"/>
  <c r="C434" i="2"/>
  <c r="H434" i="2"/>
  <c r="C435" i="2"/>
  <c r="H435" i="2"/>
  <c r="C436" i="2"/>
  <c r="H436" i="2"/>
  <c r="C437" i="2"/>
  <c r="H437" i="2"/>
  <c r="C438" i="2"/>
  <c r="H438" i="2"/>
  <c r="D15" i="3" l="1"/>
  <c r="D20" i="3"/>
  <c r="D19" i="3"/>
  <c r="D24" i="3"/>
  <c r="D13" i="3"/>
  <c r="D23" i="3"/>
  <c r="D17" i="3"/>
  <c r="E49" i="4"/>
  <c r="E45" i="4"/>
  <c r="E41" i="4"/>
  <c r="D49" i="4"/>
  <c r="D22" i="3" s="1"/>
  <c r="D45" i="4"/>
  <c r="D18" i="3" s="1"/>
  <c r="D41" i="4"/>
  <c r="D14" i="3" s="1"/>
  <c r="E47" i="5"/>
  <c r="E57" i="5"/>
  <c r="E52" i="5"/>
  <c r="O3" i="3"/>
  <c r="C41" i="2"/>
  <c r="C40" i="2"/>
  <c r="C39" i="2"/>
  <c r="C38" i="2"/>
  <c r="C37" i="2"/>
  <c r="C36" i="2"/>
  <c r="C35" i="2"/>
  <c r="C34" i="2"/>
  <c r="C33" i="2"/>
  <c r="C32" i="2"/>
  <c r="C31" i="2"/>
  <c r="Q16" i="4"/>
  <c r="R16" i="4"/>
  <c r="S16" i="4"/>
  <c r="T16" i="4"/>
  <c r="U16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U52" i="4" s="1"/>
  <c r="S52" i="4" l="1"/>
  <c r="R52" i="4"/>
  <c r="Q52" i="4"/>
  <c r="T52" i="4"/>
  <c r="H5" i="2" l="1"/>
  <c r="H6" i="2"/>
  <c r="H7" i="2"/>
  <c r="H8" i="2"/>
  <c r="H9" i="2"/>
  <c r="H10" i="2"/>
  <c r="H11" i="2"/>
  <c r="H12" i="2"/>
  <c r="H20" i="2"/>
  <c r="H21" i="2"/>
  <c r="H22" i="2"/>
  <c r="H23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H30" i="2"/>
  <c r="H29" i="2"/>
  <c r="H28" i="2"/>
  <c r="H27" i="2"/>
  <c r="H26" i="2"/>
  <c r="H25" i="2"/>
  <c r="H24" i="2"/>
  <c r="H18" i="2"/>
  <c r="H14" i="2"/>
  <c r="H15" i="2"/>
  <c r="H16" i="2"/>
  <c r="H17" i="2"/>
  <c r="H19" i="2"/>
  <c r="H13" i="2"/>
  <c r="C12" i="4"/>
  <c r="C11" i="4"/>
  <c r="D11" i="4" s="1"/>
  <c r="B20" i="3"/>
  <c r="B36" i="4" s="1"/>
  <c r="B21" i="3"/>
  <c r="B37" i="4" s="1"/>
  <c r="B22" i="3"/>
  <c r="B38" i="4" s="1"/>
  <c r="B23" i="3"/>
  <c r="B39" i="4" s="1"/>
  <c r="B24" i="3"/>
  <c r="B25" i="3"/>
  <c r="B26" i="3"/>
  <c r="B27" i="3"/>
  <c r="B28" i="3"/>
  <c r="B29" i="3"/>
  <c r="B19" i="3"/>
  <c r="B35" i="4" s="1"/>
  <c r="B3" i="3"/>
  <c r="B4" i="3"/>
  <c r="B5" i="3"/>
  <c r="B6" i="3"/>
  <c r="B7" i="3"/>
  <c r="B2" i="3"/>
  <c r="B21" i="4" l="1"/>
  <c r="E10" i="2"/>
  <c r="E14" i="2"/>
  <c r="E18" i="2"/>
  <c r="E22" i="2"/>
  <c r="E26" i="2"/>
  <c r="E30" i="2"/>
  <c r="E34" i="2"/>
  <c r="E38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122" i="2"/>
  <c r="E126" i="2"/>
  <c r="E130" i="2"/>
  <c r="E134" i="2"/>
  <c r="E138" i="2"/>
  <c r="E142" i="2"/>
  <c r="E146" i="2"/>
  <c r="E150" i="2"/>
  <c r="E154" i="2"/>
  <c r="E158" i="2"/>
  <c r="E162" i="2"/>
  <c r="E166" i="2"/>
  <c r="E170" i="2"/>
  <c r="E174" i="2"/>
  <c r="E178" i="2"/>
  <c r="E182" i="2"/>
  <c r="E186" i="2"/>
  <c r="E190" i="2"/>
  <c r="E194" i="2"/>
  <c r="E198" i="2"/>
  <c r="E202" i="2"/>
  <c r="E206" i="2"/>
  <c r="E210" i="2"/>
  <c r="E214" i="2"/>
  <c r="E218" i="2"/>
  <c r="E222" i="2"/>
  <c r="E226" i="2"/>
  <c r="E230" i="2"/>
  <c r="E234" i="2"/>
  <c r="E238" i="2"/>
  <c r="E242" i="2"/>
  <c r="E246" i="2"/>
  <c r="E250" i="2"/>
  <c r="E254" i="2"/>
  <c r="E258" i="2"/>
  <c r="E262" i="2"/>
  <c r="E266" i="2"/>
  <c r="E270" i="2"/>
  <c r="E274" i="2"/>
  <c r="E278" i="2"/>
  <c r="E282" i="2"/>
  <c r="E286" i="2"/>
  <c r="E290" i="2"/>
  <c r="E294" i="2"/>
  <c r="E298" i="2"/>
  <c r="E302" i="2"/>
  <c r="E306" i="2"/>
  <c r="E310" i="2"/>
  <c r="E314" i="2"/>
  <c r="E318" i="2"/>
  <c r="E322" i="2"/>
  <c r="E326" i="2"/>
  <c r="E330" i="2"/>
  <c r="E334" i="2"/>
  <c r="E338" i="2"/>
  <c r="E342" i="2"/>
  <c r="E346" i="2"/>
  <c r="E11" i="2"/>
  <c r="E15" i="2"/>
  <c r="E19" i="2"/>
  <c r="E23" i="2"/>
  <c r="E27" i="2"/>
  <c r="E31" i="2"/>
  <c r="E39" i="2"/>
  <c r="E43" i="2"/>
  <c r="E47" i="2"/>
  <c r="E51" i="2"/>
  <c r="E55" i="2"/>
  <c r="E59" i="2"/>
  <c r="E63" i="2"/>
  <c r="E67" i="2"/>
  <c r="E71" i="2"/>
  <c r="E75" i="2"/>
  <c r="E79" i="2"/>
  <c r="E83" i="2"/>
  <c r="E87" i="2"/>
  <c r="E91" i="2"/>
  <c r="E95" i="2"/>
  <c r="E99" i="2"/>
  <c r="E103" i="2"/>
  <c r="E107" i="2"/>
  <c r="E111" i="2"/>
  <c r="E115" i="2"/>
  <c r="E119" i="2"/>
  <c r="E123" i="2"/>
  <c r="E127" i="2"/>
  <c r="E131" i="2"/>
  <c r="E135" i="2"/>
  <c r="E139" i="2"/>
  <c r="E143" i="2"/>
  <c r="E147" i="2"/>
  <c r="E151" i="2"/>
  <c r="E12" i="2"/>
  <c r="E16" i="2"/>
  <c r="E20" i="2"/>
  <c r="E9" i="2"/>
  <c r="E17" i="2"/>
  <c r="E21" i="2"/>
  <c r="E25" i="2"/>
  <c r="E29" i="2"/>
  <c r="E33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44" i="2"/>
  <c r="E60" i="2"/>
  <c r="E76" i="2"/>
  <c r="E92" i="2"/>
  <c r="E108" i="2"/>
  <c r="E124" i="2"/>
  <c r="E137" i="2"/>
  <c r="E145" i="2"/>
  <c r="E153" i="2"/>
  <c r="E159" i="2"/>
  <c r="E164" i="2"/>
  <c r="E169" i="2"/>
  <c r="E175" i="2"/>
  <c r="E180" i="2"/>
  <c r="E185" i="2"/>
  <c r="E191" i="2"/>
  <c r="E196" i="2"/>
  <c r="E201" i="2"/>
  <c r="E207" i="2"/>
  <c r="E212" i="2"/>
  <c r="E217" i="2"/>
  <c r="E223" i="2"/>
  <c r="E228" i="2"/>
  <c r="E233" i="2"/>
  <c r="E239" i="2"/>
  <c r="E244" i="2"/>
  <c r="E249" i="2"/>
  <c r="E255" i="2"/>
  <c r="E260" i="2"/>
  <c r="E265" i="2"/>
  <c r="E271" i="2"/>
  <c r="E276" i="2"/>
  <c r="E281" i="2"/>
  <c r="E287" i="2"/>
  <c r="E292" i="2"/>
  <c r="E297" i="2"/>
  <c r="E303" i="2"/>
  <c r="E308" i="2"/>
  <c r="E313" i="2"/>
  <c r="E319" i="2"/>
  <c r="E324" i="2"/>
  <c r="E329" i="2"/>
  <c r="E335" i="2"/>
  <c r="E340" i="2"/>
  <c r="E345" i="2"/>
  <c r="E350" i="2"/>
  <c r="E354" i="2"/>
  <c r="E358" i="2"/>
  <c r="E362" i="2"/>
  <c r="E366" i="2"/>
  <c r="E370" i="2"/>
  <c r="E374" i="2"/>
  <c r="E378" i="2"/>
  <c r="E382" i="2"/>
  <c r="E386" i="2"/>
  <c r="E390" i="2"/>
  <c r="E394" i="2"/>
  <c r="E398" i="2"/>
  <c r="E402" i="2"/>
  <c r="E406" i="2"/>
  <c r="E410" i="2"/>
  <c r="E414" i="2"/>
  <c r="E418" i="2"/>
  <c r="E422" i="2"/>
  <c r="E426" i="2"/>
  <c r="E430" i="2"/>
  <c r="E434" i="2"/>
  <c r="E438" i="2"/>
  <c r="E442" i="2"/>
  <c r="E446" i="2"/>
  <c r="E450" i="2"/>
  <c r="E454" i="2"/>
  <c r="E458" i="2"/>
  <c r="E462" i="2"/>
  <c r="E466" i="2"/>
  <c r="E470" i="2"/>
  <c r="E474" i="2"/>
  <c r="E478" i="2"/>
  <c r="E482" i="2"/>
  <c r="E486" i="2"/>
  <c r="E490" i="2"/>
  <c r="E494" i="2"/>
  <c r="E498" i="2"/>
  <c r="E502" i="2"/>
  <c r="E36" i="2"/>
  <c r="E48" i="2"/>
  <c r="E64" i="2"/>
  <c r="E80" i="2"/>
  <c r="E96" i="2"/>
  <c r="E112" i="2"/>
  <c r="E128" i="2"/>
  <c r="E140" i="2"/>
  <c r="E148" i="2"/>
  <c r="E155" i="2"/>
  <c r="E160" i="2"/>
  <c r="E165" i="2"/>
  <c r="E171" i="2"/>
  <c r="E176" i="2"/>
  <c r="E181" i="2"/>
  <c r="E187" i="2"/>
  <c r="E192" i="2"/>
  <c r="E197" i="2"/>
  <c r="E203" i="2"/>
  <c r="E208" i="2"/>
  <c r="E213" i="2"/>
  <c r="E219" i="2"/>
  <c r="E224" i="2"/>
  <c r="E229" i="2"/>
  <c r="E235" i="2"/>
  <c r="E240" i="2"/>
  <c r="E245" i="2"/>
  <c r="E251" i="2"/>
  <c r="E256" i="2"/>
  <c r="E261" i="2"/>
  <c r="E267" i="2"/>
  <c r="E272" i="2"/>
  <c r="E277" i="2"/>
  <c r="E283" i="2"/>
  <c r="E288" i="2"/>
  <c r="E293" i="2"/>
  <c r="E299" i="2"/>
  <c r="E304" i="2"/>
  <c r="E309" i="2"/>
  <c r="E315" i="2"/>
  <c r="E320" i="2"/>
  <c r="E325" i="2"/>
  <c r="E331" i="2"/>
  <c r="E336" i="2"/>
  <c r="E341" i="2"/>
  <c r="E347" i="2"/>
  <c r="E351" i="2"/>
  <c r="E355" i="2"/>
  <c r="E359" i="2"/>
  <c r="E363" i="2"/>
  <c r="E367" i="2"/>
  <c r="E371" i="2"/>
  <c r="E375" i="2"/>
  <c r="E379" i="2"/>
  <c r="E383" i="2"/>
  <c r="E387" i="2"/>
  <c r="E391" i="2"/>
  <c r="E395" i="2"/>
  <c r="E399" i="2"/>
  <c r="E403" i="2"/>
  <c r="E407" i="2"/>
  <c r="E411" i="2"/>
  <c r="E415" i="2"/>
  <c r="E419" i="2"/>
  <c r="E423" i="2"/>
  <c r="E427" i="2"/>
  <c r="E431" i="2"/>
  <c r="E435" i="2"/>
  <c r="E439" i="2"/>
  <c r="E443" i="2"/>
  <c r="E447" i="2"/>
  <c r="E451" i="2"/>
  <c r="E455" i="2"/>
  <c r="E459" i="2"/>
  <c r="E463" i="2"/>
  <c r="E467" i="2"/>
  <c r="E471" i="2"/>
  <c r="E475" i="2"/>
  <c r="E479" i="2"/>
  <c r="E483" i="2"/>
  <c r="E487" i="2"/>
  <c r="E491" i="2"/>
  <c r="E495" i="2"/>
  <c r="E499" i="2"/>
  <c r="E503" i="2"/>
  <c r="E28" i="2"/>
  <c r="E40" i="2"/>
  <c r="E52" i="2"/>
  <c r="E68" i="2"/>
  <c r="E84" i="2"/>
  <c r="E100" i="2"/>
  <c r="E116" i="2"/>
  <c r="E132" i="2"/>
  <c r="E141" i="2"/>
  <c r="E149" i="2"/>
  <c r="E156" i="2"/>
  <c r="E161" i="2"/>
  <c r="E167" i="2"/>
  <c r="E172" i="2"/>
  <c r="E177" i="2"/>
  <c r="E183" i="2"/>
  <c r="E188" i="2"/>
  <c r="E193" i="2"/>
  <c r="E199" i="2"/>
  <c r="E204" i="2"/>
  <c r="E209" i="2"/>
  <c r="E215" i="2"/>
  <c r="E220" i="2"/>
  <c r="E225" i="2"/>
  <c r="E231" i="2"/>
  <c r="E236" i="2"/>
  <c r="E241" i="2"/>
  <c r="E247" i="2"/>
  <c r="E252" i="2"/>
  <c r="E257" i="2"/>
  <c r="E263" i="2"/>
  <c r="E268" i="2"/>
  <c r="E273" i="2"/>
  <c r="E279" i="2"/>
  <c r="E284" i="2"/>
  <c r="E289" i="2"/>
  <c r="E295" i="2"/>
  <c r="E300" i="2"/>
  <c r="E305" i="2"/>
  <c r="E311" i="2"/>
  <c r="E316" i="2"/>
  <c r="E321" i="2"/>
  <c r="E327" i="2"/>
  <c r="E332" i="2"/>
  <c r="E337" i="2"/>
  <c r="E343" i="2"/>
  <c r="E348" i="2"/>
  <c r="E352" i="2"/>
  <c r="E356" i="2"/>
  <c r="E360" i="2"/>
  <c r="E364" i="2"/>
  <c r="E368" i="2"/>
  <c r="E372" i="2"/>
  <c r="E376" i="2"/>
  <c r="E380" i="2"/>
  <c r="E384" i="2"/>
  <c r="E388" i="2"/>
  <c r="E392" i="2"/>
  <c r="E396" i="2"/>
  <c r="E400" i="2"/>
  <c r="E404" i="2"/>
  <c r="E408" i="2"/>
  <c r="E412" i="2"/>
  <c r="E416" i="2"/>
  <c r="E420" i="2"/>
  <c r="E424" i="2"/>
  <c r="E428" i="2"/>
  <c r="E432" i="2"/>
  <c r="E436" i="2"/>
  <c r="E440" i="2"/>
  <c r="E444" i="2"/>
  <c r="E448" i="2"/>
  <c r="E452" i="2"/>
  <c r="E456" i="2"/>
  <c r="E460" i="2"/>
  <c r="E464" i="2"/>
  <c r="E468" i="2"/>
  <c r="E472" i="2"/>
  <c r="E476" i="2"/>
  <c r="E480" i="2"/>
  <c r="E484" i="2"/>
  <c r="E488" i="2"/>
  <c r="E492" i="2"/>
  <c r="E496" i="2"/>
  <c r="E500" i="2"/>
  <c r="E32" i="2"/>
  <c r="E56" i="2"/>
  <c r="E72" i="2"/>
  <c r="E88" i="2"/>
  <c r="E104" i="2"/>
  <c r="E120" i="2"/>
  <c r="E136" i="2"/>
  <c r="E144" i="2"/>
  <c r="E152" i="2"/>
  <c r="E157" i="2"/>
  <c r="E163" i="2"/>
  <c r="E168" i="2"/>
  <c r="E173" i="2"/>
  <c r="E179" i="2"/>
  <c r="E184" i="2"/>
  <c r="E189" i="2"/>
  <c r="E195" i="2"/>
  <c r="E200" i="2"/>
  <c r="E205" i="2"/>
  <c r="E211" i="2"/>
  <c r="E216" i="2"/>
  <c r="E221" i="2"/>
  <c r="E227" i="2"/>
  <c r="E232" i="2"/>
  <c r="E237" i="2"/>
  <c r="E243" i="2"/>
  <c r="E248" i="2"/>
  <c r="E253" i="2"/>
  <c r="E259" i="2"/>
  <c r="E264" i="2"/>
  <c r="E269" i="2"/>
  <c r="E275" i="2"/>
  <c r="E280" i="2"/>
  <c r="E285" i="2"/>
  <c r="E291" i="2"/>
  <c r="E296" i="2"/>
  <c r="E301" i="2"/>
  <c r="E307" i="2"/>
  <c r="E312" i="2"/>
  <c r="E317" i="2"/>
  <c r="E323" i="2"/>
  <c r="E328" i="2"/>
  <c r="E333" i="2"/>
  <c r="E339" i="2"/>
  <c r="E344" i="2"/>
  <c r="E349" i="2"/>
  <c r="E353" i="2"/>
  <c r="E357" i="2"/>
  <c r="E361" i="2"/>
  <c r="E365" i="2"/>
  <c r="E369" i="2"/>
  <c r="E373" i="2"/>
  <c r="E377" i="2"/>
  <c r="E381" i="2"/>
  <c r="E385" i="2"/>
  <c r="E389" i="2"/>
  <c r="E393" i="2"/>
  <c r="E397" i="2"/>
  <c r="E401" i="2"/>
  <c r="E405" i="2"/>
  <c r="E409" i="2"/>
  <c r="E413" i="2"/>
  <c r="E417" i="2"/>
  <c r="E421" i="2"/>
  <c r="E425" i="2"/>
  <c r="E429" i="2"/>
  <c r="E433" i="2"/>
  <c r="E437" i="2"/>
  <c r="E441" i="2"/>
  <c r="E445" i="2"/>
  <c r="E449" i="2"/>
  <c r="E453" i="2"/>
  <c r="E457" i="2"/>
  <c r="E461" i="2"/>
  <c r="E465" i="2"/>
  <c r="E469" i="2"/>
  <c r="E473" i="2"/>
  <c r="E477" i="2"/>
  <c r="E481" i="2"/>
  <c r="E485" i="2"/>
  <c r="E489" i="2"/>
  <c r="E493" i="2"/>
  <c r="E497" i="2"/>
  <c r="E501" i="2"/>
  <c r="E505" i="2"/>
  <c r="E504" i="2"/>
  <c r="E509" i="2"/>
  <c r="E513" i="2"/>
  <c r="E517" i="2"/>
  <c r="E521" i="2"/>
  <c r="E525" i="2"/>
  <c r="E529" i="2"/>
  <c r="E533" i="2"/>
  <c r="E537" i="2"/>
  <c r="E506" i="2"/>
  <c r="E510" i="2"/>
  <c r="E514" i="2"/>
  <c r="E518" i="2"/>
  <c r="E522" i="2"/>
  <c r="E526" i="2"/>
  <c r="E530" i="2"/>
  <c r="E534" i="2"/>
  <c r="E538" i="2"/>
  <c r="E507" i="2"/>
  <c r="E511" i="2"/>
  <c r="E515" i="2"/>
  <c r="E519" i="2"/>
  <c r="E523" i="2"/>
  <c r="E527" i="2"/>
  <c r="E531" i="2"/>
  <c r="E535" i="2"/>
  <c r="E508" i="2"/>
  <c r="E512" i="2"/>
  <c r="E516" i="2"/>
  <c r="E520" i="2"/>
  <c r="E524" i="2"/>
  <c r="E528" i="2"/>
  <c r="E532" i="2"/>
  <c r="E536" i="2"/>
  <c r="B17" i="4"/>
  <c r="C13" i="4"/>
  <c r="C14" i="4"/>
  <c r="P2" i="3" s="1"/>
  <c r="E11" i="4"/>
  <c r="D12" i="4"/>
  <c r="C24" i="4" l="1"/>
  <c r="C28" i="4"/>
  <c r="C32" i="4"/>
  <c r="C29" i="4"/>
  <c r="C27" i="4"/>
  <c r="C30" i="4"/>
  <c r="C33" i="4"/>
  <c r="C26" i="4"/>
  <c r="C31" i="4"/>
  <c r="C25" i="4"/>
  <c r="P1" i="3"/>
  <c r="P3" i="3" s="1"/>
  <c r="C19" i="4"/>
  <c r="C23" i="4"/>
  <c r="C21" i="4"/>
  <c r="C22" i="4"/>
  <c r="C20" i="4"/>
  <c r="C18" i="4"/>
  <c r="C17" i="4"/>
  <c r="C38" i="4"/>
  <c r="C36" i="4"/>
  <c r="C37" i="4"/>
  <c r="C35" i="4"/>
  <c r="C39" i="4"/>
  <c r="D14" i="4"/>
  <c r="Q2" i="3" s="1"/>
  <c r="D13" i="4"/>
  <c r="E12" i="4"/>
  <c r="F11" i="4"/>
  <c r="D25" i="4" l="1"/>
  <c r="D26" i="4"/>
  <c r="D27" i="4"/>
  <c r="D33" i="4"/>
  <c r="D28" i="4"/>
  <c r="D18" i="4"/>
  <c r="D30" i="4"/>
  <c r="D23" i="4"/>
  <c r="D20" i="4"/>
  <c r="D19" i="4"/>
  <c r="D24" i="4"/>
  <c r="D21" i="4"/>
  <c r="D32" i="4"/>
  <c r="D31" i="4"/>
  <c r="D22" i="4"/>
  <c r="D29" i="4"/>
  <c r="C16" i="4"/>
  <c r="D17" i="4"/>
  <c r="Q1" i="3"/>
  <c r="Q3" i="3" s="1"/>
  <c r="C34" i="4"/>
  <c r="D39" i="4"/>
  <c r="D38" i="4"/>
  <c r="D37" i="4"/>
  <c r="D36" i="4"/>
  <c r="D35" i="4"/>
  <c r="D8" i="3" s="1"/>
  <c r="E14" i="4"/>
  <c r="R2" i="3" s="1"/>
  <c r="E13" i="4"/>
  <c r="G11" i="4"/>
  <c r="F12" i="4"/>
  <c r="E29" i="4" l="1"/>
  <c r="E28" i="4"/>
  <c r="E27" i="4"/>
  <c r="E18" i="4"/>
  <c r="E31" i="4"/>
  <c r="E22" i="4"/>
  <c r="E20" i="4"/>
  <c r="E19" i="4"/>
  <c r="E26" i="4"/>
  <c r="E30" i="4"/>
  <c r="E25" i="4"/>
  <c r="E23" i="4"/>
  <c r="E32" i="4"/>
  <c r="E21" i="4"/>
  <c r="E33" i="4"/>
  <c r="E24" i="4"/>
  <c r="E17" i="4"/>
  <c r="R1" i="3"/>
  <c r="R3" i="3" s="1"/>
  <c r="D34" i="4"/>
  <c r="E38" i="4"/>
  <c r="D11" i="3" s="1"/>
  <c r="E37" i="4"/>
  <c r="D10" i="3" s="1"/>
  <c r="E36" i="4"/>
  <c r="D9" i="3" s="1"/>
  <c r="E39" i="4"/>
  <c r="D12" i="3" s="1"/>
  <c r="D16" i="4"/>
  <c r="C52" i="4"/>
  <c r="F14" i="4"/>
  <c r="S2" i="3" s="1"/>
  <c r="F13" i="4"/>
  <c r="H11" i="4"/>
  <c r="G12" i="4"/>
  <c r="C53" i="4" l="1"/>
  <c r="S1" i="3"/>
  <c r="S3" i="3" s="1"/>
  <c r="F24" i="4"/>
  <c r="F26" i="4"/>
  <c r="F23" i="4"/>
  <c r="F27" i="4"/>
  <c r="F28" i="4"/>
  <c r="F18" i="4"/>
  <c r="F29" i="4"/>
  <c r="F30" i="4"/>
  <c r="F32" i="4"/>
  <c r="F31" i="4"/>
  <c r="F20" i="4"/>
  <c r="F25" i="4"/>
  <c r="F33" i="4"/>
  <c r="F21" i="4"/>
  <c r="F19" i="4"/>
  <c r="F22" i="4"/>
  <c r="F17" i="4"/>
  <c r="D52" i="4"/>
  <c r="E34" i="4"/>
  <c r="D7" i="3" s="1"/>
  <c r="E16" i="4"/>
  <c r="H12" i="4"/>
  <c r="H13" i="4" s="1"/>
  <c r="G13" i="4"/>
  <c r="I11" i="4"/>
  <c r="J11" i="4" s="1"/>
  <c r="G14" i="4"/>
  <c r="T2" i="3" s="1"/>
  <c r="D15" i="4" l="1"/>
  <c r="D53" i="4" s="1"/>
  <c r="F16" i="4"/>
  <c r="F52" i="4" s="1"/>
  <c r="U1" i="3"/>
  <c r="U3" i="3" s="1"/>
  <c r="H29" i="4"/>
  <c r="H28" i="4"/>
  <c r="H18" i="4"/>
  <c r="H19" i="4"/>
  <c r="H30" i="4"/>
  <c r="H22" i="4"/>
  <c r="H33" i="4"/>
  <c r="H21" i="4"/>
  <c r="H32" i="4"/>
  <c r="H26" i="4"/>
  <c r="H27" i="4"/>
  <c r="H23" i="4"/>
  <c r="H20" i="4"/>
  <c r="H24" i="4"/>
  <c r="H25" i="4"/>
  <c r="H31" i="4"/>
  <c r="H17" i="4"/>
  <c r="T1" i="3"/>
  <c r="T3" i="3" s="1"/>
  <c r="G26" i="4"/>
  <c r="G27" i="4"/>
  <c r="G28" i="4"/>
  <c r="G18" i="4"/>
  <c r="G19" i="4"/>
  <c r="G29" i="4"/>
  <c r="G24" i="4"/>
  <c r="G20" i="4"/>
  <c r="G22" i="4"/>
  <c r="G21" i="4"/>
  <c r="G25" i="4"/>
  <c r="G32" i="4"/>
  <c r="G23" i="4"/>
  <c r="G30" i="4"/>
  <c r="G33" i="4"/>
  <c r="G31" i="4"/>
  <c r="G17" i="4"/>
  <c r="E52" i="4"/>
  <c r="I12" i="4"/>
  <c r="I13" i="4" s="1"/>
  <c r="H14" i="4"/>
  <c r="U2" i="3" s="1"/>
  <c r="K11" i="4"/>
  <c r="E15" i="4" l="1"/>
  <c r="E53" i="4" s="1"/>
  <c r="G16" i="4"/>
  <c r="G52" i="4" s="1"/>
  <c r="V1" i="3"/>
  <c r="V3" i="3" s="1"/>
  <c r="I27" i="4"/>
  <c r="I28" i="4"/>
  <c r="I18" i="4"/>
  <c r="I29" i="4"/>
  <c r="I25" i="4"/>
  <c r="I30" i="4"/>
  <c r="I33" i="4"/>
  <c r="I32" i="4"/>
  <c r="I22" i="4"/>
  <c r="I19" i="4"/>
  <c r="I26" i="4"/>
  <c r="I20" i="4"/>
  <c r="I24" i="4"/>
  <c r="I31" i="4"/>
  <c r="I21" i="4"/>
  <c r="I23" i="4"/>
  <c r="I17" i="4"/>
  <c r="H16" i="4"/>
  <c r="H52" i="4" s="1"/>
  <c r="J12" i="4"/>
  <c r="J13" i="4" s="1"/>
  <c r="I14" i="4"/>
  <c r="V2" i="3" s="1"/>
  <c r="L11" i="4"/>
  <c r="F15" i="4" l="1"/>
  <c r="F53" i="4" s="1"/>
  <c r="G15" i="4" s="1"/>
  <c r="G53" i="4" s="1"/>
  <c r="H15" i="4" s="1"/>
  <c r="W1" i="3"/>
  <c r="W3" i="3" s="1"/>
  <c r="J20" i="4"/>
  <c r="J28" i="4"/>
  <c r="J29" i="4"/>
  <c r="J19" i="4"/>
  <c r="J30" i="4"/>
  <c r="J25" i="4"/>
  <c r="J21" i="4"/>
  <c r="J22" i="4"/>
  <c r="J27" i="4"/>
  <c r="J26" i="4"/>
  <c r="J23" i="4"/>
  <c r="J31" i="4"/>
  <c r="J18" i="4"/>
  <c r="J32" i="4"/>
  <c r="J24" i="4"/>
  <c r="J33" i="4"/>
  <c r="J17" i="4"/>
  <c r="I16" i="4"/>
  <c r="I52" i="4" s="1"/>
  <c r="H53" i="4"/>
  <c r="I15" i="4" s="1"/>
  <c r="I53" i="4" s="1"/>
  <c r="J15" i="4" s="1"/>
  <c r="J14" i="4"/>
  <c r="W2" i="3" s="1"/>
  <c r="K12" i="4"/>
  <c r="K14" i="4" s="1"/>
  <c r="X2" i="3" s="1"/>
  <c r="M11" i="4"/>
  <c r="J16" i="4" l="1"/>
  <c r="J52" i="4" s="1"/>
  <c r="J53" i="4" s="1"/>
  <c r="K15" i="4" s="1"/>
  <c r="K13" i="4"/>
  <c r="L12" i="4"/>
  <c r="L13" i="4" s="1"/>
  <c r="N11" i="4"/>
  <c r="Y1" i="3" l="1"/>
  <c r="Y3" i="3" s="1"/>
  <c r="L26" i="4"/>
  <c r="L28" i="4"/>
  <c r="L29" i="4"/>
  <c r="L30" i="4"/>
  <c r="L25" i="4"/>
  <c r="L31" i="4"/>
  <c r="L19" i="4"/>
  <c r="L33" i="4"/>
  <c r="L21" i="4"/>
  <c r="L27" i="4"/>
  <c r="L18" i="4"/>
  <c r="L20" i="4"/>
  <c r="L32" i="4"/>
  <c r="L23" i="4"/>
  <c r="L22" i="4"/>
  <c r="L24" i="4"/>
  <c r="L17" i="4"/>
  <c r="X1" i="3"/>
  <c r="X3" i="3" s="1"/>
  <c r="K31" i="4"/>
  <c r="K30" i="4"/>
  <c r="K29" i="4"/>
  <c r="K25" i="4"/>
  <c r="K20" i="4"/>
  <c r="K18" i="4"/>
  <c r="K33" i="4"/>
  <c r="K19" i="4"/>
  <c r="K21" i="4"/>
  <c r="K24" i="4"/>
  <c r="K32" i="4"/>
  <c r="K26" i="4"/>
  <c r="K22" i="4"/>
  <c r="K28" i="4"/>
  <c r="K23" i="4"/>
  <c r="K27" i="4"/>
  <c r="K17" i="4"/>
  <c r="L14" i="4"/>
  <c r="Y2" i="3" s="1"/>
  <c r="M12" i="4"/>
  <c r="M13" i="4" s="1"/>
  <c r="M14" i="4"/>
  <c r="Z2" i="3" s="1"/>
  <c r="O11" i="4"/>
  <c r="Z1" i="3" l="1"/>
  <c r="Z3" i="3" s="1"/>
  <c r="M20" i="4"/>
  <c r="M21" i="4"/>
  <c r="M30" i="4"/>
  <c r="M25" i="4"/>
  <c r="M31" i="4"/>
  <c r="M26" i="4"/>
  <c r="M28" i="4"/>
  <c r="M33" i="4"/>
  <c r="M24" i="4"/>
  <c r="M18" i="4"/>
  <c r="M22" i="4"/>
  <c r="M27" i="4"/>
  <c r="M23" i="4"/>
  <c r="M19" i="4"/>
  <c r="M29" i="4"/>
  <c r="M32" i="4"/>
  <c r="M17" i="4"/>
  <c r="K16" i="4"/>
  <c r="K52" i="4" s="1"/>
  <c r="K53" i="4" s="1"/>
  <c r="L16" i="4"/>
  <c r="L52" i="4" s="1"/>
  <c r="N12" i="4"/>
  <c r="N13" i="4" s="1"/>
  <c r="P11" i="4"/>
  <c r="L15" i="4" l="1"/>
  <c r="L53" i="4" s="1"/>
  <c r="M15" i="4" s="1"/>
  <c r="AA1" i="3"/>
  <c r="AA3" i="3" s="1"/>
  <c r="N32" i="4"/>
  <c r="D5" i="3" s="1"/>
  <c r="N25" i="4"/>
  <c r="N31" i="4"/>
  <c r="D4" i="3" s="1"/>
  <c r="N26" i="4"/>
  <c r="N21" i="4"/>
  <c r="N18" i="4"/>
  <c r="N22" i="4"/>
  <c r="N23" i="4"/>
  <c r="N19" i="4"/>
  <c r="N29" i="4"/>
  <c r="D2" i="3" s="1"/>
  <c r="N24" i="4"/>
  <c r="N33" i="4"/>
  <c r="D6" i="3" s="1"/>
  <c r="N28" i="4"/>
  <c r="N27" i="4"/>
  <c r="N20" i="4"/>
  <c r="N30" i="4"/>
  <c r="D3" i="3" s="1"/>
  <c r="N17" i="4"/>
  <c r="M16" i="4"/>
  <c r="M52" i="4" s="1"/>
  <c r="O12" i="4"/>
  <c r="O14" i="4" s="1"/>
  <c r="N14" i="4"/>
  <c r="AA2" i="3" s="1"/>
  <c r="Q11" i="4"/>
  <c r="P12" i="4"/>
  <c r="N16" i="4" l="1"/>
  <c r="N52" i="4" s="1"/>
  <c r="D25" i="3" s="1"/>
  <c r="M53" i="4"/>
  <c r="N15" i="4" s="1"/>
  <c r="O13" i="4"/>
  <c r="P14" i="4"/>
  <c r="P13" i="4"/>
  <c r="Q12" i="4"/>
  <c r="R11" i="4"/>
  <c r="N53" i="4" l="1"/>
  <c r="O15" i="4" s="1"/>
  <c r="P22" i="4"/>
  <c r="P25" i="4"/>
  <c r="P31" i="4"/>
  <c r="P26" i="4"/>
  <c r="P27" i="4"/>
  <c r="P30" i="4"/>
  <c r="P29" i="4"/>
  <c r="P19" i="4"/>
  <c r="P28" i="4"/>
  <c r="P18" i="4"/>
  <c r="P24" i="4"/>
  <c r="P33" i="4"/>
  <c r="P20" i="4"/>
  <c r="P32" i="4"/>
  <c r="P21" i="4"/>
  <c r="P23" i="4"/>
  <c r="P17" i="4"/>
  <c r="O26" i="4"/>
  <c r="O27" i="4"/>
  <c r="O25" i="4"/>
  <c r="O31" i="4"/>
  <c r="O32" i="4"/>
  <c r="O22" i="4"/>
  <c r="O33" i="4"/>
  <c r="O29" i="4"/>
  <c r="O30" i="4"/>
  <c r="O24" i="4"/>
  <c r="O19" i="4"/>
  <c r="O21" i="4"/>
  <c r="O20" i="4"/>
  <c r="O28" i="4"/>
  <c r="O18" i="4"/>
  <c r="O23" i="4"/>
  <c r="O17" i="4"/>
  <c r="Q14" i="4"/>
  <c r="Q13" i="4"/>
  <c r="S11" i="4"/>
  <c r="R12" i="4"/>
  <c r="D26" i="3" l="1"/>
  <c r="O16" i="4"/>
  <c r="O52" i="4" s="1"/>
  <c r="O53" i="4" s="1"/>
  <c r="P15" i="4" s="1"/>
  <c r="P16" i="4"/>
  <c r="P52" i="4" s="1"/>
  <c r="R14" i="4"/>
  <c r="R13" i="4"/>
  <c r="T11" i="4"/>
  <c r="S12" i="4"/>
  <c r="P53" i="4" l="1"/>
  <c r="Q15" i="4" s="1"/>
  <c r="Q53" i="4" s="1"/>
  <c r="R15" i="4" s="1"/>
  <c r="R53" i="4" s="1"/>
  <c r="S15" i="4" s="1"/>
  <c r="S53" i="4" s="1"/>
  <c r="T15" i="4" s="1"/>
  <c r="T53" i="4" s="1"/>
  <c r="U15" i="4" s="1"/>
  <c r="U53" i="4" s="1"/>
  <c r="S14" i="4"/>
  <c r="S13" i="4"/>
  <c r="U11" i="4"/>
  <c r="T12" i="4"/>
  <c r="T14" i="4" l="1"/>
  <c r="T13" i="4"/>
  <c r="U12" i="4"/>
  <c r="U13" i="4" s="1"/>
  <c r="U14" i="4" l="1"/>
</calcChain>
</file>

<file path=xl/sharedStrings.xml><?xml version="1.0" encoding="utf-8"?>
<sst xmlns="http://schemas.openxmlformats.org/spreadsheetml/2006/main" count="153" uniqueCount="76">
  <si>
    <t>Plano de Contas</t>
  </si>
  <si>
    <t>Entradas</t>
  </si>
  <si>
    <t>Saídas</t>
  </si>
  <si>
    <t>Dinheiro</t>
  </si>
  <si>
    <t>Cartão de Débito</t>
  </si>
  <si>
    <t>Cartão de Crédito</t>
  </si>
  <si>
    <t>Outros Recebimentos 1</t>
  </si>
  <si>
    <t>Outros Recebimentos 2</t>
  </si>
  <si>
    <t>Retirada de Sócio</t>
  </si>
  <si>
    <t>Transferências Bancárias</t>
  </si>
  <si>
    <t>Fornecedores</t>
  </si>
  <si>
    <t>Despesas Financeiras</t>
  </si>
  <si>
    <t>Impostos</t>
  </si>
  <si>
    <t>Despesas com Pessoal</t>
  </si>
  <si>
    <t>Despesas Administrativas</t>
  </si>
  <si>
    <t>Contador</t>
  </si>
  <si>
    <t>Outras Saídas 1</t>
  </si>
  <si>
    <t>Outras Saídas 2</t>
  </si>
  <si>
    <t>Outras Saídas 3</t>
  </si>
  <si>
    <t>PIX / Transferência</t>
  </si>
  <si>
    <t>Empresa:</t>
  </si>
  <si>
    <t>Data</t>
  </si>
  <si>
    <t>Valor</t>
  </si>
  <si>
    <t>Plano de Conta</t>
  </si>
  <si>
    <t>Coluna1</t>
  </si>
  <si>
    <t>E</t>
  </si>
  <si>
    <t>S</t>
  </si>
  <si>
    <t>Pago</t>
  </si>
  <si>
    <t>Selecione o primeiro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</si>
  <si>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</si>
  <si>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</si>
  <si>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</si>
  <si>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</si>
  <si>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</si>
  <si>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</si>
  <si>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</si>
  <si>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</si>
  <si>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</si>
  <si>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</si>
  <si>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</si>
  <si>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</si>
  <si>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Selecione o ano</t>
  </si>
  <si>
    <t>Ano</t>
  </si>
  <si>
    <t>Em aberto</t>
  </si>
  <si>
    <t>Todos</t>
  </si>
  <si>
    <t>Id</t>
  </si>
  <si>
    <t>Valor_analise</t>
  </si>
  <si>
    <t>Saldo Inicial Caixa</t>
  </si>
  <si>
    <t>Saldo Incial Caixa</t>
  </si>
  <si>
    <t>Saldo Operacional</t>
  </si>
  <si>
    <t>Saldo Acumulado</t>
  </si>
  <si>
    <t>Selecione a Conta para analisar:</t>
  </si>
  <si>
    <t>Valor Total</t>
  </si>
  <si>
    <t>Valor Pago / Recebido</t>
  </si>
  <si>
    <t>Valor Em Aberto</t>
  </si>
  <si>
    <t>Nome da Empresa</t>
  </si>
  <si>
    <t>Status Pagamento</t>
  </si>
  <si>
    <t>Outras Saídas 4</t>
  </si>
  <si>
    <t>Outras Saídas 5</t>
  </si>
  <si>
    <t>Outros Recebimentos 3</t>
  </si>
  <si>
    <t>Outros Recebimentos 4</t>
  </si>
  <si>
    <t>Outros Recebimentos 5</t>
  </si>
  <si>
    <t>Outros Recebimentos 6</t>
  </si>
  <si>
    <t>Outros Recebimentos 7</t>
  </si>
  <si>
    <t>Outros Recebimentos 8</t>
  </si>
  <si>
    <t>Outros Recebimentos 9</t>
  </si>
  <si>
    <t>Outros Recebimentos 10</t>
  </si>
  <si>
    <t>Outras Saídas 6</t>
  </si>
  <si>
    <t>Outros Recebimentos 11</t>
  </si>
  <si>
    <t>Outras Saídas 7</t>
  </si>
  <si>
    <t>Outros Recebimentos 12</t>
  </si>
  <si>
    <t>Outras Saídas 8</t>
  </si>
  <si>
    <t>Outros Recebimentos 13</t>
  </si>
  <si>
    <t>Outras Saídas 9</t>
  </si>
  <si>
    <t>Personalize a planilha: Ajuste os nomes dos recebimentos de acordo com a sua realidade.</t>
  </si>
  <si>
    <t>⚠️ Para garantir o funcionamento, não acrescente ou remova linhas.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</si>
</sst>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2"/>
      <color theme="9" tint="-0.499984740745262"/>
      <name val="Aptos Narrow"/>
      <family val="2"/>
      <scheme val="minor"/>
    </font>
    <font>
      <b/>
      <sz val="12"/>
      <color theme="4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sz val="11"/>
      <color rgb="FFED3F3F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F7F1"/>
        <bgColor indexed="64"/>
      </patternFill>
    </fill>
    <fill>
      <patternFill patternType="solid">
        <fgColor rgb="FFF4DCD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DD2"/>
        <bgColor indexed="64"/>
      </patternFill>
    </fill>
  </fills>
  <borders count="9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theme="4" tint="0.39997558519241921"/>
      </left>
      <right/>
      <top/>
      <bottom/>
      <diagonal/>
    </border>
    <border>
      <left style="dashed">
        <color theme="4" tint="0.39997558519241921"/>
      </left>
      <right style="dashed">
        <color theme="4" tint="0.39997558519241921"/>
      </right>
      <top/>
      <bottom/>
      <diagonal/>
    </border>
    <border>
      <left style="dashed">
        <color theme="9" tint="0.59999389629810485"/>
      </left>
      <right style="dashed">
        <color theme="9" tint="0.59999389629810485"/>
      </right>
      <top style="dashed">
        <color theme="9" tint="0.59999389629810485"/>
      </top>
      <bottom style="dashed">
        <color theme="9" tint="0.59999389629810485"/>
      </bottom>
      <diagonal/>
    </border>
    <border>
      <left style="dashed">
        <color rgb="FFFF7C80"/>
      </left>
      <right style="dashed">
        <color rgb="FFFF7C80"/>
      </right>
      <top style="dashed">
        <color rgb="FFFF7C80"/>
      </top>
      <bottom style="dashed">
        <color rgb="FFFF7C80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rgb="FFFF7C80"/>
      </left>
      <right style="dashed">
        <color rgb="FFFF7C80"/>
      </right>
      <top style="dashed">
        <color rgb="FFFF7C80"/>
      </top>
      <bottom/>
      <diagonal/>
    </border>
    <border>
      <left style="dashed">
        <color theme="2" tint="-0.249977111117893"/>
      </left>
      <right style="dashed">
        <color theme="2" tint="-0.249977111117893"/>
      </right>
      <top style="dashed">
        <color theme="2" tint="-0.249977111117893"/>
      </top>
      <bottom style="dashed">
        <color theme="2" tint="-0.249977111117893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43" fontId="0" fillId="0" borderId="0" xfId="1" applyFont="1"/>
    <xf numFmtId="43" fontId="0" fillId="0" borderId="0" xfId="0" applyNumberFormat="1"/>
    <xf numFmtId="0" fontId="9" fillId="7" borderId="0" xfId="0" applyFont="1" applyFill="1"/>
    <xf numFmtId="43" fontId="9" fillId="7" borderId="0" xfId="1" applyFont="1" applyFill="1"/>
    <xf numFmtId="0" fontId="10" fillId="8" borderId="0" xfId="0" applyFont="1" applyFill="1"/>
    <xf numFmtId="43" fontId="10" fillId="8" borderId="0" xfId="0" applyNumberFormat="1" applyFont="1" applyFill="1" applyAlignment="1">
      <alignment horizontal="center"/>
    </xf>
    <xf numFmtId="0" fontId="11" fillId="0" borderId="4" xfId="0" applyFont="1" applyBorder="1"/>
    <xf numFmtId="43" fontId="11" fillId="0" borderId="4" xfId="1" applyFont="1" applyBorder="1"/>
    <xf numFmtId="0" fontId="12" fillId="6" borderId="0" xfId="0" applyFont="1" applyFill="1"/>
    <xf numFmtId="43" fontId="12" fillId="6" borderId="0" xfId="1" applyFont="1" applyFill="1"/>
    <xf numFmtId="0" fontId="13" fillId="0" borderId="5" xfId="0" applyFont="1" applyBorder="1"/>
    <xf numFmtId="43" fontId="13" fillId="0" borderId="5" xfId="1" applyFont="1" applyBorder="1"/>
    <xf numFmtId="0" fontId="13" fillId="0" borderId="7" xfId="0" applyFont="1" applyBorder="1"/>
    <xf numFmtId="0" fontId="7" fillId="0" borderId="0" xfId="0" applyFont="1" applyAlignment="1">
      <alignment horizontal="center"/>
    </xf>
    <xf numFmtId="0" fontId="7" fillId="9" borderId="6" xfId="0" applyFont="1" applyFill="1" applyBorder="1"/>
    <xf numFmtId="43" fontId="7" fillId="9" borderId="6" xfId="1" applyFont="1" applyFill="1" applyBorder="1"/>
    <xf numFmtId="0" fontId="6" fillId="0" borderId="0" xfId="0" applyFont="1"/>
    <xf numFmtId="0" fontId="7" fillId="0" borderId="0" xfId="0" applyFont="1"/>
    <xf numFmtId="0" fontId="14" fillId="0" borderId="0" xfId="0" applyFont="1" applyAlignment="1">
      <alignment horizontal="right"/>
    </xf>
    <xf numFmtId="0" fontId="0" fillId="4" borderId="1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10" borderId="1" xfId="0" applyFill="1" applyBorder="1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43" fontId="0" fillId="0" borderId="3" xfId="1" applyFont="1" applyBorder="1" applyProtection="1">
      <protection locked="0"/>
    </xf>
    <xf numFmtId="43" fontId="8" fillId="0" borderId="2" xfId="1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10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10" borderId="0" xfId="0" applyFont="1" applyFill="1" applyAlignment="1" applyProtection="1">
      <alignment horizontal="left"/>
      <protection locked="0"/>
    </xf>
    <xf numFmtId="43" fontId="6" fillId="10" borderId="0" xfId="1" applyFont="1" applyFill="1" applyAlignment="1" applyProtection="1">
      <alignment horizontal="center"/>
      <protection locked="0"/>
    </xf>
    <xf numFmtId="43" fontId="15" fillId="0" borderId="8" xfId="1" applyFont="1" applyBorder="1" applyAlignment="1">
      <alignment horizontal="center" vertical="center"/>
    </xf>
    <xf numFmtId="0" fontId="0" fillId="10" borderId="0" xfId="0" applyFill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16" fillId="4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Vírgula" xfId="1" builtinId="3"/>
  </cellStyles>
  <dxfs count="14">
    <dxf>
      <font>
        <color theme="6"/>
      </font>
    </dxf>
    <dxf>
      <font>
        <color rgb="FF9C0006"/>
      </font>
    </dxf>
    <dxf>
      <font>
        <color rgb="FF9C0006"/>
      </font>
    </dxf>
    <dxf>
      <font>
        <color theme="6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6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Aptos Narrow"/>
        <family val="2"/>
        <scheme val="minor"/>
      </font>
      <border diagonalUp="0" diagonalDown="0">
        <left style="dashed">
          <color theme="4" tint="0.39997558519241921"/>
        </left>
        <right/>
        <top/>
        <bottom/>
      </border>
      <protection locked="0" hidden="0"/>
    </dxf>
    <dxf>
      <border diagonalUp="0" diagonalDown="0">
        <left style="dashed">
          <color theme="4" tint="0.39997558519241921"/>
        </left>
        <right style="dashed">
          <color theme="4" tint="0.39997558519241921"/>
        </right>
        <top/>
        <bottom/>
      </border>
      <protection locked="0" hidden="0"/>
    </dxf>
    <dxf>
      <numFmt numFmtId="0" formatCode="General"/>
      <protection locked="0" hidden="0"/>
    </dxf>
    <dxf>
      <border diagonalUp="0" diagonalDown="0">
        <left/>
        <right style="dashed">
          <color theme="4" tint="0.39997558519241921"/>
        </right>
        <top/>
        <bottom/>
      </border>
      <protection locked="0" hidden="0"/>
    </dxf>
    <dxf>
      <numFmt numFmtId="1" formatCode="0"/>
      <protection locked="0" hidden="0"/>
    </dxf>
    <dxf>
      <numFmt numFmtId="19" formatCode="dd/mm/yyyy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16B6B"/>
      <color rgb="FFFEFDD2"/>
      <color rgb="FFED3F3F"/>
      <color rgb="FFFF7C80"/>
      <color rgb="FFFFCCCC"/>
      <color rgb="FFF4DCDC"/>
      <color rgb="FFFFC9C9"/>
      <color rgb="FFEFF7F1"/>
      <color rgb="FFF0F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Entradas</a:t>
            </a:r>
            <a:r>
              <a:rPr lang="pt-BR" baseline="0"/>
              <a:t> x Saídas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Análise!$B$16</c:f>
              <c:strCache>
                <c:ptCount val="1"/>
                <c:pt idx="0">
                  <c:v>Entradas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Análise!$C$14:$N$14</c:f>
              <c:strCache>
                <c:ptCount val="12"/>
                <c:pt idx="0">
                  <c:v>JAN/2024</c:v>
                </c:pt>
                <c:pt idx="1">
                  <c:v>FEV/2024</c:v>
                </c:pt>
                <c:pt idx="2">
                  <c:v>MAR/2024</c:v>
                </c:pt>
                <c:pt idx="3">
                  <c:v>ABR/2024</c:v>
                </c:pt>
                <c:pt idx="4">
                  <c:v>MAI/2024</c:v>
                </c:pt>
                <c:pt idx="5">
                  <c:v>JUN/2024</c:v>
                </c:pt>
                <c:pt idx="6">
                  <c:v>JUL/2024</c:v>
                </c:pt>
                <c:pt idx="7">
                  <c:v>AGO/2024</c:v>
                </c:pt>
                <c:pt idx="8">
                  <c:v>SET/2024</c:v>
                </c:pt>
                <c:pt idx="9">
                  <c:v>OUT/2024</c:v>
                </c:pt>
                <c:pt idx="10">
                  <c:v>NOV/2024</c:v>
                </c:pt>
                <c:pt idx="11">
                  <c:v>DEZ/2024</c:v>
                </c:pt>
              </c:strCache>
            </c:strRef>
          </c:cat>
          <c:val>
            <c:numRef>
              <c:f>Análise!$C$16:$N$16</c:f>
              <c:numCache>
                <c:formatCode>_(* #,##0.00_);_(* \(#,##0.00\);_(* "-"??_);_(@_)</c:formatCode>
                <c:ptCount val="12"/>
                <c:pt idx="0">
                  <c:v>4630</c:v>
                </c:pt>
                <c:pt idx="1">
                  <c:v>1524</c:v>
                </c:pt>
                <c:pt idx="2">
                  <c:v>3094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F-4163-9683-17E17D7386A0}"/>
            </c:ext>
          </c:extLst>
        </c:ser>
        <c:ser>
          <c:idx val="1"/>
          <c:order val="1"/>
          <c:tx>
            <c:strRef>
              <c:f>Análise!$B$34</c:f>
              <c:strCache>
                <c:ptCount val="1"/>
                <c:pt idx="0">
                  <c:v>Saídas</c:v>
                </c:pt>
              </c:strCache>
            </c:strRef>
          </c:tx>
          <c:spPr>
            <a:solidFill>
              <a:srgbClr val="F16B6B"/>
            </a:solidFill>
            <a:ln>
              <a:noFill/>
            </a:ln>
            <a:effectLst/>
          </c:spPr>
          <c:invertIfNegative val="0"/>
          <c:cat>
            <c:strRef>
              <c:f>Análise!$C$14:$N$14</c:f>
              <c:strCache>
                <c:ptCount val="12"/>
                <c:pt idx="0">
                  <c:v>JAN/2024</c:v>
                </c:pt>
                <c:pt idx="1">
                  <c:v>FEV/2024</c:v>
                </c:pt>
                <c:pt idx="2">
                  <c:v>MAR/2024</c:v>
                </c:pt>
                <c:pt idx="3">
                  <c:v>ABR/2024</c:v>
                </c:pt>
                <c:pt idx="4">
                  <c:v>MAI/2024</c:v>
                </c:pt>
                <c:pt idx="5">
                  <c:v>JUN/2024</c:v>
                </c:pt>
                <c:pt idx="6">
                  <c:v>JUL/2024</c:v>
                </c:pt>
                <c:pt idx="7">
                  <c:v>AGO/2024</c:v>
                </c:pt>
                <c:pt idx="8">
                  <c:v>SET/2024</c:v>
                </c:pt>
                <c:pt idx="9">
                  <c:v>OUT/2024</c:v>
                </c:pt>
                <c:pt idx="10">
                  <c:v>NOV/2024</c:v>
                </c:pt>
                <c:pt idx="11">
                  <c:v>DEZ/2024</c:v>
                </c:pt>
              </c:strCache>
            </c:strRef>
          </c:cat>
          <c:val>
            <c:numRef>
              <c:f>Análise!$C$34:$N$34</c:f>
              <c:numCache>
                <c:formatCode>_(* #,##0.00_);_(* \(#,##0.00\);_(* "-"??_);_(@_)</c:formatCode>
                <c:ptCount val="12"/>
                <c:pt idx="0">
                  <c:v>4428</c:v>
                </c:pt>
                <c:pt idx="1">
                  <c:v>5618</c:v>
                </c:pt>
                <c:pt idx="2">
                  <c:v>2841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F-4163-9683-17E17D73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6434767"/>
        <c:axId val="1386438607"/>
      </c:barChart>
      <c:catAx>
        <c:axId val="138643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6438607"/>
        <c:crosses val="autoZero"/>
        <c:auto val="1"/>
        <c:lblAlgn val="ctr"/>
        <c:lblOffset val="100"/>
        <c:noMultiLvlLbl val="0"/>
      </c:catAx>
      <c:valAx>
        <c:axId val="138643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643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>
                <a:solidFill>
                  <a:schemeClr val="bg2">
                    <a:lumMod val="50000"/>
                  </a:schemeClr>
                </a:solidFill>
              </a:rPr>
              <a:t>Saldo Operacional Mensal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Análise!$C$14:$N$14</c:f>
              <c:strCache>
                <c:ptCount val="12"/>
                <c:pt idx="0">
                  <c:v>JAN/2024</c:v>
                </c:pt>
                <c:pt idx="1">
                  <c:v>FEV/2024</c:v>
                </c:pt>
                <c:pt idx="2">
                  <c:v>MAR/2024</c:v>
                </c:pt>
                <c:pt idx="3">
                  <c:v>ABR/2024</c:v>
                </c:pt>
                <c:pt idx="4">
                  <c:v>MAI/2024</c:v>
                </c:pt>
                <c:pt idx="5">
                  <c:v>JUN/2024</c:v>
                </c:pt>
                <c:pt idx="6">
                  <c:v>JUL/2024</c:v>
                </c:pt>
                <c:pt idx="7">
                  <c:v>AGO/2024</c:v>
                </c:pt>
                <c:pt idx="8">
                  <c:v>SET/2024</c:v>
                </c:pt>
                <c:pt idx="9">
                  <c:v>OUT/2024</c:v>
                </c:pt>
                <c:pt idx="10">
                  <c:v>NOV/2024</c:v>
                </c:pt>
                <c:pt idx="11">
                  <c:v>DEZ/2024</c:v>
                </c:pt>
              </c:strCache>
            </c:strRef>
          </c:cat>
          <c:val>
            <c:numRef>
              <c:f>Análise!$C$52:$N$52</c:f>
              <c:numCache>
                <c:formatCode>_(* #,##0.00_);_(* \(#,##0.00\);_(* "-"??_);_(@_)</c:formatCode>
                <c:ptCount val="12"/>
                <c:pt idx="0">
                  <c:v>202</c:v>
                </c:pt>
                <c:pt idx="1">
                  <c:v>-4094</c:v>
                </c:pt>
                <c:pt idx="2">
                  <c:v>253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D-43CB-89BC-CC6E52868C2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2334687"/>
        <c:axId val="1692358207"/>
      </c:lineChart>
      <c:catAx>
        <c:axId val="169233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2358207"/>
        <c:crosses val="autoZero"/>
        <c:auto val="1"/>
        <c:lblAlgn val="ctr"/>
        <c:lblOffset val="100"/>
        <c:noMultiLvlLbl val="0"/>
      </c:catAx>
      <c:valAx>
        <c:axId val="169235820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69233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>
                <a:solidFill>
                  <a:schemeClr val="bg2">
                    <a:lumMod val="50000"/>
                  </a:schemeClr>
                </a:solidFill>
              </a:rPr>
              <a:t>Saldo Acumulado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Análise!$C$14:$N$14</c:f>
              <c:strCache>
                <c:ptCount val="12"/>
                <c:pt idx="0">
                  <c:v>JAN/2024</c:v>
                </c:pt>
                <c:pt idx="1">
                  <c:v>FEV/2024</c:v>
                </c:pt>
                <c:pt idx="2">
                  <c:v>MAR/2024</c:v>
                </c:pt>
                <c:pt idx="3">
                  <c:v>ABR/2024</c:v>
                </c:pt>
                <c:pt idx="4">
                  <c:v>MAI/2024</c:v>
                </c:pt>
                <c:pt idx="5">
                  <c:v>JUN/2024</c:v>
                </c:pt>
                <c:pt idx="6">
                  <c:v>JUL/2024</c:v>
                </c:pt>
                <c:pt idx="7">
                  <c:v>AGO/2024</c:v>
                </c:pt>
                <c:pt idx="8">
                  <c:v>SET/2024</c:v>
                </c:pt>
                <c:pt idx="9">
                  <c:v>OUT/2024</c:v>
                </c:pt>
                <c:pt idx="10">
                  <c:v>NOV/2024</c:v>
                </c:pt>
                <c:pt idx="11">
                  <c:v>DEZ/2024</c:v>
                </c:pt>
              </c:strCache>
            </c:strRef>
          </c:cat>
          <c:val>
            <c:numRef>
              <c:f>Análise!$C$53:$N$53</c:f>
              <c:numCache>
                <c:formatCode>_(* #,##0.00_);_(* \(#,##0.00\);_(* "-"??_);_(@_)</c:formatCode>
                <c:ptCount val="12"/>
                <c:pt idx="0">
                  <c:v>8202</c:v>
                </c:pt>
                <c:pt idx="1">
                  <c:v>4108</c:v>
                </c:pt>
                <c:pt idx="2">
                  <c:v>4361</c:v>
                </c:pt>
                <c:pt idx="3">
                  <c:v>4361</c:v>
                </c:pt>
                <c:pt idx="4">
                  <c:v>4361</c:v>
                </c:pt>
                <c:pt idx="5">
                  <c:v>4361</c:v>
                </c:pt>
                <c:pt idx="6">
                  <c:v>4361</c:v>
                </c:pt>
                <c:pt idx="7">
                  <c:v>4361</c:v>
                </c:pt>
                <c:pt idx="8">
                  <c:v>4361</c:v>
                </c:pt>
                <c:pt idx="9">
                  <c:v>4361</c:v>
                </c:pt>
                <c:pt idx="10">
                  <c:v>4361</c:v>
                </c:pt>
                <c:pt idx="11">
                  <c:v>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9-4920-B500-B8A3273E81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2334687"/>
        <c:axId val="1692358207"/>
      </c:lineChart>
      <c:catAx>
        <c:axId val="169233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2358207"/>
        <c:crosses val="autoZero"/>
        <c:auto val="1"/>
        <c:lblAlgn val="ctr"/>
        <c:lblOffset val="100"/>
        <c:noMultiLvlLbl val="0"/>
      </c:catAx>
      <c:valAx>
        <c:axId val="169235820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69233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Entradas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C-44DF-8B8B-A840714622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C-44DF-8B8B-A840714622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C-44DF-8B8B-A840714622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9C-44DF-8B8B-A840714622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9C-44DF-8B8B-A840714622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9C-44DF-8B8B-A840714622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64-3745-9177-F250347C218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64-3745-9177-F250347C218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A64-3745-9177-F250347C218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A64-3745-9177-F250347C218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A64-3745-9177-F250347C218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A64-3745-9177-F250347C218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A64-3745-9177-F250347C218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A64-3745-9177-F250347C218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A64-3745-9177-F250347C218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A64-3745-9177-F250347C218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A64-3745-9177-F250347C2180}"/>
              </c:ext>
            </c:extLst>
          </c:dPt>
          <c:cat>
            <c:strRef>
              <c:f>Planilha1!$B$2:$B$18</c:f>
              <c:strCache>
                <c:ptCount val="17"/>
                <c:pt idx="0">
                  <c:v>Dinheiro</c:v>
                </c:pt>
                <c:pt idx="1">
                  <c:v>PIX / Transferência</c:v>
                </c:pt>
                <c:pt idx="2">
                  <c:v>Cartão de Débito</c:v>
                </c:pt>
                <c:pt idx="3">
                  <c:v>Cartão de Crédito</c:v>
                </c:pt>
                <c:pt idx="4">
                  <c:v>Outros Recebimentos 1</c:v>
                </c:pt>
                <c:pt idx="5">
                  <c:v>Outros Recebimentos 2</c:v>
                </c:pt>
                <c:pt idx="6">
                  <c:v>Outros Recebimentos 3</c:v>
                </c:pt>
                <c:pt idx="7">
                  <c:v>Outros Recebimentos 4</c:v>
                </c:pt>
                <c:pt idx="8">
                  <c:v>Outros Recebimentos 5</c:v>
                </c:pt>
                <c:pt idx="9">
                  <c:v>Outros Recebimentos 6</c:v>
                </c:pt>
                <c:pt idx="10">
                  <c:v>Outros Recebimentos 7</c:v>
                </c:pt>
                <c:pt idx="11">
                  <c:v>Outros Recebimentos 8</c:v>
                </c:pt>
                <c:pt idx="12">
                  <c:v>Outros Recebimentos 9</c:v>
                </c:pt>
                <c:pt idx="13">
                  <c:v>Outros Recebimentos 10</c:v>
                </c:pt>
                <c:pt idx="14">
                  <c:v>Outros Recebimentos 11</c:v>
                </c:pt>
                <c:pt idx="15">
                  <c:v>Outros Recebimentos 12</c:v>
                </c:pt>
                <c:pt idx="16">
                  <c:v>Outros Recebimentos 13</c:v>
                </c:pt>
              </c:strCache>
            </c:strRef>
          </c:cat>
          <c:val>
            <c:numRef>
              <c:f>Planilha1!$D$2:$D$18</c:f>
              <c:numCache>
                <c:formatCode>_(* #,##0.00_);_(* \(#,##0.00\);_(* "-"??_);_(@_)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12887</c:v>
                </c:pt>
                <c:pt idx="6">
                  <c:v>1360</c:v>
                </c:pt>
                <c:pt idx="7">
                  <c:v>510</c:v>
                </c:pt>
                <c:pt idx="8">
                  <c:v>1350</c:v>
                </c:pt>
                <c:pt idx="9">
                  <c:v>0</c:v>
                </c:pt>
                <c:pt idx="10">
                  <c:v>2075</c:v>
                </c:pt>
                <c:pt idx="11">
                  <c:v>840</c:v>
                </c:pt>
                <c:pt idx="12">
                  <c:v>3423</c:v>
                </c:pt>
                <c:pt idx="13">
                  <c:v>887</c:v>
                </c:pt>
                <c:pt idx="14">
                  <c:v>2442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9C-44DF-8B8B-A84071462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Saídas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B4-4BEC-842D-E1341BA650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B4-4BEC-842D-E1341BA650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B4-4BEC-842D-E1341BA650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B4-4BEC-842D-E1341BA650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B4-4BEC-842D-E1341BA650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B4-4BEC-842D-E1341BA650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CB4-4BEC-842D-E1341BA650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CB4-4BEC-842D-E1341BA6504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CB4-4BEC-842D-E1341BA6504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CB4-4BEC-842D-E1341BA6504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CB4-4BEC-842D-E1341BA65043}"/>
              </c:ext>
            </c:extLst>
          </c:dPt>
          <c:cat>
            <c:strRef>
              <c:f>Planilha1!$B$19:$B$35</c:f>
              <c:strCache>
                <c:ptCount val="17"/>
                <c:pt idx="0">
                  <c:v>Retirada de Sócio</c:v>
                </c:pt>
                <c:pt idx="1">
                  <c:v>Transferências Bancárias</c:v>
                </c:pt>
                <c:pt idx="2">
                  <c:v>Fornecedores</c:v>
                </c:pt>
                <c:pt idx="3">
                  <c:v>Despesas Financeiras</c:v>
                </c:pt>
                <c:pt idx="4">
                  <c:v>Impostos</c:v>
                </c:pt>
                <c:pt idx="5">
                  <c:v>Despesas com Pessoal</c:v>
                </c:pt>
                <c:pt idx="6">
                  <c:v>Despesas Administrativas</c:v>
                </c:pt>
                <c:pt idx="7">
                  <c:v>Contador</c:v>
                </c:pt>
                <c:pt idx="8">
                  <c:v>Outras Saídas 1</c:v>
                </c:pt>
                <c:pt idx="9">
                  <c:v>Outras Saídas 2</c:v>
                </c:pt>
                <c:pt idx="10">
                  <c:v>Outras Saídas 3</c:v>
                </c:pt>
                <c:pt idx="11">
                  <c:v>Outras Saídas 4</c:v>
                </c:pt>
                <c:pt idx="12">
                  <c:v>Outras Saídas 5</c:v>
                </c:pt>
                <c:pt idx="13">
                  <c:v>Outras Saídas 6</c:v>
                </c:pt>
                <c:pt idx="14">
                  <c:v>Outras Saídas 7</c:v>
                </c:pt>
                <c:pt idx="15">
                  <c:v>Outras Saídas 8</c:v>
                </c:pt>
                <c:pt idx="16">
                  <c:v>Outras Saídas 9</c:v>
                </c:pt>
              </c:strCache>
            </c:strRef>
          </c:cat>
          <c:val>
            <c:numRef>
              <c:f>Planilha1!$D$8:$D$18</c:f>
              <c:numCache>
                <c:formatCode>_(* #,##0.00_);_(* \(#,##0.00\);_(* "-"??_);_(@_)</c:formatCode>
                <c:ptCount val="11"/>
                <c:pt idx="0">
                  <c:v>1360</c:v>
                </c:pt>
                <c:pt idx="1">
                  <c:v>510</c:v>
                </c:pt>
                <c:pt idx="2">
                  <c:v>1350</c:v>
                </c:pt>
                <c:pt idx="3">
                  <c:v>0</c:v>
                </c:pt>
                <c:pt idx="4">
                  <c:v>2075</c:v>
                </c:pt>
                <c:pt idx="5">
                  <c:v>840</c:v>
                </c:pt>
                <c:pt idx="6">
                  <c:v>3423</c:v>
                </c:pt>
                <c:pt idx="7">
                  <c:v>887</c:v>
                </c:pt>
                <c:pt idx="8">
                  <c:v>2442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CB4-4BEC-842D-E1341BA65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Evolução Mensal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Planilha1!$P$2:$AA$2</c:f>
              <c:strCache>
                <c:ptCount val="12"/>
                <c:pt idx="0">
                  <c:v>JAN/2024</c:v>
                </c:pt>
                <c:pt idx="1">
                  <c:v>FEV/2024</c:v>
                </c:pt>
                <c:pt idx="2">
                  <c:v>MAR/2024</c:v>
                </c:pt>
                <c:pt idx="3">
                  <c:v>ABR/2024</c:v>
                </c:pt>
                <c:pt idx="4">
                  <c:v>MAI/2024</c:v>
                </c:pt>
                <c:pt idx="5">
                  <c:v>JUN/2024</c:v>
                </c:pt>
                <c:pt idx="6">
                  <c:v>JUL/2024</c:v>
                </c:pt>
                <c:pt idx="7">
                  <c:v>AGO/2024</c:v>
                </c:pt>
                <c:pt idx="8">
                  <c:v>SET/2024</c:v>
                </c:pt>
                <c:pt idx="9">
                  <c:v>OUT/2024</c:v>
                </c:pt>
                <c:pt idx="10">
                  <c:v>NOV/2024</c:v>
                </c:pt>
                <c:pt idx="11">
                  <c:v>DEZ/2024</c:v>
                </c:pt>
              </c:strCache>
            </c:strRef>
          </c:cat>
          <c:val>
            <c:numRef>
              <c:f>Planilha1!$P$3:$AA$3</c:f>
              <c:numCache>
                <c:formatCode>_(* #,##0.00_);_(* \(#,##0.00\);_(* "-"??_);_(@_)</c:formatCode>
                <c:ptCount val="12"/>
                <c:pt idx="0">
                  <c:v>550</c:v>
                </c:pt>
                <c:pt idx="1">
                  <c:v>400</c:v>
                </c:pt>
                <c:pt idx="2">
                  <c:v>450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3-4F73-86AD-21C420109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7199311"/>
        <c:axId val="1617199791"/>
      </c:barChart>
      <c:catAx>
        <c:axId val="161719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7199791"/>
        <c:crosses val="autoZero"/>
        <c:auto val="1"/>
        <c:lblAlgn val="ctr"/>
        <c:lblOffset val="100"/>
        <c:noMultiLvlLbl val="0"/>
      </c:catAx>
      <c:valAx>
        <c:axId val="161719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7199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1</xdr:col>
      <xdr:colOff>19260</xdr:colOff>
      <xdr:row>3</xdr:row>
      <xdr:rowOff>118021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98FD13-39EA-4D8C-B5CA-2122812C8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2404"/>
          <a:ext cx="1002240" cy="657137"/>
        </a:xfrm>
        <a:prstGeom prst="rect">
          <a:avLst/>
        </a:prstGeom>
      </xdr:spPr>
    </xdr:pic>
    <xdr:clientData/>
  </xdr:twoCellAnchor>
  <xdr:twoCellAnchor>
    <xdr:from>
      <xdr:col>0</xdr:col>
      <xdr:colOff>705059</xdr:colOff>
      <xdr:row>0</xdr:row>
      <xdr:rowOff>160020</xdr:rowOff>
    </xdr:from>
    <xdr:to>
      <xdr:col>3</xdr:col>
      <xdr:colOff>449790</xdr:colOff>
      <xdr:row>3</xdr:row>
      <xdr:rowOff>47625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2BC895E-601B-4A7A-B650-1C726ADC0A0A}"/>
            </a:ext>
          </a:extLst>
        </xdr:cNvPr>
        <xdr:cNvSpPr txBox="1"/>
      </xdr:nvSpPr>
      <xdr:spPr>
        <a:xfrm>
          <a:off x="705059" y="160020"/>
          <a:ext cx="584835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CADASTROS</a:t>
          </a:r>
        </a:p>
      </xdr:txBody>
    </xdr:sp>
    <xdr:clientData/>
  </xdr:twoCellAnchor>
  <xdr:twoCellAnchor>
    <xdr:from>
      <xdr:col>4</xdr:col>
      <xdr:colOff>78315</xdr:colOff>
      <xdr:row>1</xdr:row>
      <xdr:rowOff>51435</xdr:rowOff>
    </xdr:from>
    <xdr:to>
      <xdr:col>5</xdr:col>
      <xdr:colOff>497415</xdr:colOff>
      <xdr:row>2</xdr:row>
      <xdr:rowOff>133351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6BF87622-F2D6-4E3B-A3E3-275A3AAB637A}"/>
            </a:ext>
          </a:extLst>
        </xdr:cNvPr>
        <xdr:cNvGrpSpPr/>
      </xdr:nvGrpSpPr>
      <xdr:grpSpPr>
        <a:xfrm>
          <a:off x="6593415" y="241935"/>
          <a:ext cx="1009650" cy="443866"/>
          <a:chOff x="7343775" y="142875"/>
          <a:chExt cx="1257299" cy="514350"/>
        </a:xfrm>
      </xdr:grpSpPr>
      <xdr:sp macro="" textlink="">
        <xdr:nvSpPr>
          <xdr:cNvPr id="5" name="Paralelogramo 4">
            <a:extLst>
              <a:ext uri="{FF2B5EF4-FFF2-40B4-BE49-F238E27FC236}">
                <a16:creationId xmlns:a16="http://schemas.microsoft.com/office/drawing/2014/main" id="{4AD059AC-DE44-5DD9-D332-3D58DA2629FC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" name="Paralelogramo 5">
            <a:extLst>
              <a:ext uri="{FF2B5EF4-FFF2-40B4-BE49-F238E27FC236}">
                <a16:creationId xmlns:a16="http://schemas.microsoft.com/office/drawing/2014/main" id="{CA9433D7-3688-0579-A4D2-C66DD87147EA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230504</xdr:rowOff>
    </xdr:from>
    <xdr:to>
      <xdr:col>1</xdr:col>
      <xdr:colOff>392640</xdr:colOff>
      <xdr:row>2</xdr:row>
      <xdr:rowOff>125641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6536A3-90A6-4B88-A772-EB733CC6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230504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659339</xdr:colOff>
      <xdr:row>0</xdr:row>
      <xdr:rowOff>220980</xdr:rowOff>
    </xdr:from>
    <xdr:to>
      <xdr:col>5</xdr:col>
      <xdr:colOff>929640</xdr:colOff>
      <xdr:row>2</xdr:row>
      <xdr:rowOff>78105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044F16F-071F-4300-A7BC-2100F052A100}"/>
            </a:ext>
          </a:extLst>
        </xdr:cNvPr>
        <xdr:cNvSpPr txBox="1"/>
      </xdr:nvSpPr>
      <xdr:spPr>
        <a:xfrm>
          <a:off x="1444199" y="220980"/>
          <a:ext cx="459084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LANÇAMENTOS</a:t>
          </a:r>
        </a:p>
      </xdr:txBody>
    </xdr:sp>
    <xdr:clientData/>
  </xdr:twoCellAnchor>
  <xdr:twoCellAnchor>
    <xdr:from>
      <xdr:col>5</xdr:col>
      <xdr:colOff>1190835</xdr:colOff>
      <xdr:row>0</xdr:row>
      <xdr:rowOff>264795</xdr:rowOff>
    </xdr:from>
    <xdr:to>
      <xdr:col>8</xdr:col>
      <xdr:colOff>154515</xdr:colOff>
      <xdr:row>1</xdr:row>
      <xdr:rowOff>346711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F5BC43E-4D48-47EC-94E5-296945CFDD2A}"/>
            </a:ext>
          </a:extLst>
        </xdr:cNvPr>
        <xdr:cNvGrpSpPr/>
      </xdr:nvGrpSpPr>
      <xdr:grpSpPr>
        <a:xfrm>
          <a:off x="6153360" y="264795"/>
          <a:ext cx="973455" cy="453391"/>
          <a:chOff x="7343775" y="142875"/>
          <a:chExt cx="1257299" cy="514350"/>
        </a:xfrm>
      </xdr:grpSpPr>
      <xdr:sp macro="" textlink="">
        <xdr:nvSpPr>
          <xdr:cNvPr id="5" name="Paralelogramo 4">
            <a:extLst>
              <a:ext uri="{FF2B5EF4-FFF2-40B4-BE49-F238E27FC236}">
                <a16:creationId xmlns:a16="http://schemas.microsoft.com/office/drawing/2014/main" id="{382029EB-1BCD-07B2-CF0E-6DBF595B2D2C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" name="Paralelogramo 5">
            <a:extLst>
              <a:ext uri="{FF2B5EF4-FFF2-40B4-BE49-F238E27FC236}">
                <a16:creationId xmlns:a16="http://schemas.microsoft.com/office/drawing/2014/main" id="{8ACBE028-2C15-F091-17A7-DDEA15FDA695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100964</xdr:rowOff>
    </xdr:from>
    <xdr:to>
      <xdr:col>1</xdr:col>
      <xdr:colOff>1040340</xdr:colOff>
      <xdr:row>4</xdr:row>
      <xdr:rowOff>26581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3CE8331-15F9-4205-AE53-83EA31AA2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00964"/>
          <a:ext cx="1002240" cy="657137"/>
        </a:xfrm>
        <a:prstGeom prst="rect">
          <a:avLst/>
        </a:prstGeom>
      </xdr:spPr>
    </xdr:pic>
    <xdr:clientData/>
  </xdr:twoCellAnchor>
  <xdr:twoCellAnchor>
    <xdr:from>
      <xdr:col>1</xdr:col>
      <xdr:colOff>1185119</xdr:colOff>
      <xdr:row>0</xdr:row>
      <xdr:rowOff>83820</xdr:rowOff>
    </xdr:from>
    <xdr:to>
      <xdr:col>6</xdr:col>
      <xdr:colOff>358140</xdr:colOff>
      <xdr:row>3</xdr:row>
      <xdr:rowOff>154305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C8F45ED-06FC-4759-8853-C496AFA82E42}"/>
            </a:ext>
          </a:extLst>
        </xdr:cNvPr>
        <xdr:cNvSpPr txBox="1"/>
      </xdr:nvSpPr>
      <xdr:spPr>
        <a:xfrm>
          <a:off x="1794719" y="83820"/>
          <a:ext cx="465942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ANÁLISE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DE CAIXA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6</xdr:col>
      <xdr:colOff>733635</xdr:colOff>
      <xdr:row>0</xdr:row>
      <xdr:rowOff>158115</xdr:rowOff>
    </xdr:from>
    <xdr:to>
      <xdr:col>8</xdr:col>
      <xdr:colOff>177375</xdr:colOff>
      <xdr:row>3</xdr:row>
      <xdr:rowOff>57151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2A36B3D-8D5D-46AB-8FF1-B810B0AB9962}"/>
            </a:ext>
          </a:extLst>
        </xdr:cNvPr>
        <xdr:cNvGrpSpPr/>
      </xdr:nvGrpSpPr>
      <xdr:grpSpPr>
        <a:xfrm>
          <a:off x="6648660" y="158115"/>
          <a:ext cx="967740" cy="470536"/>
          <a:chOff x="7343775" y="142875"/>
          <a:chExt cx="1257299" cy="514350"/>
        </a:xfrm>
      </xdr:grpSpPr>
      <xdr:sp macro="" textlink="">
        <xdr:nvSpPr>
          <xdr:cNvPr id="7" name="Paralelogramo 6">
            <a:extLst>
              <a:ext uri="{FF2B5EF4-FFF2-40B4-BE49-F238E27FC236}">
                <a16:creationId xmlns:a16="http://schemas.microsoft.com/office/drawing/2014/main" id="{3CBD2D6D-3C23-5431-25EC-2A6333D7DCC6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8" name="Paralelogramo 7">
            <a:extLst>
              <a:ext uri="{FF2B5EF4-FFF2-40B4-BE49-F238E27FC236}">
                <a16:creationId xmlns:a16="http://schemas.microsoft.com/office/drawing/2014/main" id="{8C80B412-E126-478B-5842-81FC9C22E5B8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6</xdr:row>
      <xdr:rowOff>53340</xdr:rowOff>
    </xdr:from>
    <xdr:to>
      <xdr:col>12</xdr:col>
      <xdr:colOff>541020</xdr:colOff>
      <xdr:row>22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ABCDA5-D3A3-4A7B-BA97-A31E379D0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373380</xdr:colOff>
      <xdr:row>6</xdr:row>
      <xdr:rowOff>76200</xdr:rowOff>
    </xdr:from>
    <xdr:to>
      <xdr:col>23</xdr:col>
      <xdr:colOff>388620</xdr:colOff>
      <xdr:row>22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6E5E23-B514-4B85-A055-D0018E806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365760</xdr:colOff>
      <xdr:row>24</xdr:row>
      <xdr:rowOff>91440</xdr:rowOff>
    </xdr:from>
    <xdr:to>
      <xdr:col>23</xdr:col>
      <xdr:colOff>396240</xdr:colOff>
      <xdr:row>40</xdr:row>
      <xdr:rowOff>45720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2043C4-D104-4D23-8C0D-1B850D061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373380</xdr:colOff>
      <xdr:row>24</xdr:row>
      <xdr:rowOff>76200</xdr:rowOff>
    </xdr:from>
    <xdr:to>
      <xdr:col>7</xdr:col>
      <xdr:colOff>144780</xdr:colOff>
      <xdr:row>40</xdr:row>
      <xdr:rowOff>22860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A9ADCE-F6E7-4690-8002-70F6FCBDB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274320</xdr:colOff>
      <xdr:row>24</xdr:row>
      <xdr:rowOff>80010</xdr:rowOff>
    </xdr:from>
    <xdr:to>
      <xdr:col>12</xdr:col>
      <xdr:colOff>518160</xdr:colOff>
      <xdr:row>40</xdr:row>
      <xdr:rowOff>15240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7FCB349-5C20-4BF1-B7C5-1B2E914AF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236220</xdr:colOff>
      <xdr:row>45</xdr:row>
      <xdr:rowOff>60960</xdr:rowOff>
    </xdr:from>
    <xdr:to>
      <xdr:col>21</xdr:col>
      <xdr:colOff>76200</xdr:colOff>
      <xdr:row>61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28C9A38-EC36-4B0C-955A-D87EF30FE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7620</xdr:colOff>
      <xdr:row>0</xdr:row>
      <xdr:rowOff>139064</xdr:rowOff>
    </xdr:from>
    <xdr:to>
      <xdr:col>8</xdr:col>
      <xdr:colOff>400260</xdr:colOff>
      <xdr:row>4</xdr:row>
      <xdr:rowOff>64681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E9778F8-E543-4743-A82E-6EF85D833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74820" y="139064"/>
          <a:ext cx="1002240" cy="657137"/>
        </a:xfrm>
        <a:prstGeom prst="rect">
          <a:avLst/>
        </a:prstGeom>
      </xdr:spPr>
    </xdr:pic>
    <xdr:clientData/>
  </xdr:twoCellAnchor>
  <xdr:twoCellAnchor>
    <xdr:from>
      <xdr:col>9</xdr:col>
      <xdr:colOff>57359</xdr:colOff>
      <xdr:row>0</xdr:row>
      <xdr:rowOff>129540</xdr:rowOff>
    </xdr:from>
    <xdr:to>
      <xdr:col>16</xdr:col>
      <xdr:colOff>381000</xdr:colOff>
      <xdr:row>4</xdr:row>
      <xdr:rowOff>17145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42B2BF3A-2BA3-4253-8669-56FA3693C7D9}"/>
            </a:ext>
          </a:extLst>
        </xdr:cNvPr>
        <xdr:cNvSpPr txBox="1"/>
      </xdr:nvSpPr>
      <xdr:spPr>
        <a:xfrm>
          <a:off x="5543759" y="129540"/>
          <a:ext cx="459084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RELATÓRIOS</a:t>
          </a:r>
          <a:r>
            <a:rPr lang="pt-BR" sz="1800" baseline="0">
              <a:solidFill>
                <a:srgbClr val="0071BA"/>
              </a:solidFill>
              <a:latin typeface="Gadugi" panose="020B0502040204020203" pitchFamily="34" charset="0"/>
              <a:ea typeface="Gadugi" panose="020B0502040204020203" pitchFamily="34" charset="0"/>
            </a:rPr>
            <a:t> GRÁFICOS</a:t>
          </a:r>
          <a:endParaRPr lang="pt-BR" sz="1800">
            <a:solidFill>
              <a:srgbClr val="0071BA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>
    <xdr:from>
      <xdr:col>17</xdr:col>
      <xdr:colOff>32595</xdr:colOff>
      <xdr:row>0</xdr:row>
      <xdr:rowOff>173355</xdr:rowOff>
    </xdr:from>
    <xdr:to>
      <xdr:col>18</xdr:col>
      <xdr:colOff>451695</xdr:colOff>
      <xdr:row>3</xdr:row>
      <xdr:rowOff>72391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5AD4B4A5-CFB9-482E-BEC5-92E42C238CD3}"/>
            </a:ext>
          </a:extLst>
        </xdr:cNvPr>
        <xdr:cNvGrpSpPr/>
      </xdr:nvGrpSpPr>
      <xdr:grpSpPr>
        <a:xfrm>
          <a:off x="10071945" y="173355"/>
          <a:ext cx="1009650" cy="470536"/>
          <a:chOff x="7343775" y="142875"/>
          <a:chExt cx="1257299" cy="514350"/>
        </a:xfrm>
      </xdr:grpSpPr>
      <xdr:sp macro="" textlink="">
        <xdr:nvSpPr>
          <xdr:cNvPr id="12" name="Paralelogramo 11">
            <a:extLst>
              <a:ext uri="{FF2B5EF4-FFF2-40B4-BE49-F238E27FC236}">
                <a16:creationId xmlns:a16="http://schemas.microsoft.com/office/drawing/2014/main" id="{644FB6B5-C6B8-4806-2BE5-5474E7473712}"/>
              </a:ext>
            </a:extLst>
          </xdr:cNvPr>
          <xdr:cNvSpPr/>
        </xdr:nvSpPr>
        <xdr:spPr>
          <a:xfrm>
            <a:off x="7343775" y="142875"/>
            <a:ext cx="514350" cy="247650"/>
          </a:xfrm>
          <a:prstGeom prst="parallelogram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Paralelogramo 12">
            <a:extLst>
              <a:ext uri="{FF2B5EF4-FFF2-40B4-BE49-F238E27FC236}">
                <a16:creationId xmlns:a16="http://schemas.microsoft.com/office/drawing/2014/main" id="{4394F38C-DE6A-0BEF-AF8A-6B7489694079}"/>
              </a:ext>
            </a:extLst>
          </xdr:cNvPr>
          <xdr:cNvSpPr/>
        </xdr:nvSpPr>
        <xdr:spPr>
          <a:xfrm>
            <a:off x="7715249" y="390525"/>
            <a:ext cx="885825" cy="266700"/>
          </a:xfrm>
          <a:prstGeom prst="parallelogram">
            <a:avLst/>
          </a:prstGeom>
          <a:solidFill>
            <a:srgbClr val="0071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E2D976-34AA-4D53-BE18-057D219CE7C5}" name="Tabela1" displayName="Tabela1" ref="B4:H538" totalsRowShown="0" headerRowDxfId="13">
  <autoFilter ref="B4:H538" xr:uid="{68E2D976-34AA-4D53-BE18-057D219CE7C5}"/>
  <tableColumns count="7">
    <tableColumn id="1" xr3:uid="{F74DB587-2A6A-47E8-8D33-32AA76DA9AE0}" name="Data" dataDxfId="12"/>
    <tableColumn id="6" xr3:uid="{4812D1F7-7E0A-41F3-8F8C-BD29BD512560}" name="Id" dataDxfId="11">
      <calculatedColumnFormula>IF(Tabela1[[#This Row],[Data]]&lt;&gt;"",YEAR(Tabela1[[#This Row],[Data]])*100+MONTH(B5),"")</calculatedColumnFormula>
    </tableColumn>
    <tableColumn id="2" xr3:uid="{2FD423EB-01B6-4CA4-B90D-1D4A5E7711AC}" name="Plano de Conta" dataDxfId="10"/>
    <tableColumn id="4" xr3:uid="{E6887848-512A-4664-9B36-CBC55AE76365}" name="Coluna1" dataDxfId="9">
      <calculatedColumnFormula>IFERROR(_xlfn.XLOOKUP(Tabela1[[#This Row],[Plano de Conta]],Planilha1!$B$2:$B$35,Planilha1!$C$2:$C$35),0)</calculatedColumnFormula>
    </tableColumn>
    <tableColumn id="3" xr3:uid="{88644FE1-8414-40BE-B048-52D408EC7916}" name="Valor" dataDxfId="8" dataCellStyle="Vírgula"/>
    <tableColumn id="5" xr3:uid="{CAF5ACE3-74DE-4972-B08E-BD505752FF79}" name="Pago" dataDxfId="7" dataCellStyle="Vírgula"/>
    <tableColumn id="7" xr3:uid="{06F01887-4525-4FDD-BE46-07987ED8F80E}" name="Valor_analise" dataCellStyle="Vírgula">
      <calculatedColumnFormula>IF(AND(Análise!$G$7="Pago",Tabela1[[#This Row],[Pago]]=TRUE),Tabela1[[#This Row],[Valor]],IF(AND(Análise!$G$7="Em Aberto",Tabela1[[#This Row],[Pago]]=FALSE),Tabela1[[#This Row],[Valor]],IF(Análise!$G$7="Todos",Tabela1[[#This Row],[Valor]],0)))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811E-BD48-42BF-8CA0-6398E96830C0}">
  <sheetPr codeName="Planilha2"/>
  <dimension ref="B1:AA35"/>
  <sheetViews>
    <sheetView workbookViewId="0">
      <selection activeCell="D19" sqref="D19"/>
    </sheetView>
  </sheetViews>
  <sheetFormatPr defaultColWidth="8.85546875" defaultRowHeight="15" x14ac:dyDescent="0.25"/>
  <cols>
    <col min="2" max="2" width="25.7109375" customWidth="1"/>
    <col min="4" max="4" width="21.28515625" customWidth="1"/>
    <col min="6" max="6" width="10" customWidth="1"/>
    <col min="12" max="12" width="15.42578125" customWidth="1"/>
    <col min="15" max="15" width="15.140625" customWidth="1"/>
  </cols>
  <sheetData>
    <row r="1" spans="2:27" x14ac:dyDescent="0.25">
      <c r="P1">
        <f>Análise!C13</f>
        <v>202401</v>
      </c>
      <c r="Q1">
        <f>Análise!D13</f>
        <v>202402</v>
      </c>
      <c r="R1">
        <f>Análise!E13</f>
        <v>202403</v>
      </c>
      <c r="S1">
        <f>Análise!F13</f>
        <v>202404</v>
      </c>
      <c r="T1">
        <f>Análise!G13</f>
        <v>202405</v>
      </c>
      <c r="U1">
        <f>Análise!H13</f>
        <v>202406</v>
      </c>
      <c r="V1">
        <f>Análise!I13</f>
        <v>202407</v>
      </c>
      <c r="W1">
        <f>Análise!J13</f>
        <v>202408</v>
      </c>
      <c r="X1">
        <f>Análise!K13</f>
        <v>202409</v>
      </c>
      <c r="Y1">
        <f>Análise!L13</f>
        <v>202410</v>
      </c>
      <c r="Z1">
        <f>Análise!M13</f>
        <v>202411</v>
      </c>
      <c r="AA1">
        <f>Análise!N13</f>
        <v>202412</v>
      </c>
    </row>
    <row r="2" spans="2:27" x14ac:dyDescent="0.25">
      <c r="B2" t="str">
        <f>Cadastros!B11</f>
        <v>Dinheiro</v>
      </c>
      <c r="C2" t="s">
        <v>25</v>
      </c>
      <c r="D2" s="6">
        <f>SUM(Análise!C29:N29)</f>
        <v>0</v>
      </c>
      <c r="F2" s="3" t="s">
        <v>29</v>
      </c>
      <c r="G2">
        <v>1</v>
      </c>
      <c r="I2" t="s">
        <v>42</v>
      </c>
      <c r="P2" t="str">
        <f>Análise!C14</f>
        <v>JAN/2024</v>
      </c>
      <c r="Q2" t="str">
        <f>Análise!D14</f>
        <v>FEV/2024</v>
      </c>
      <c r="R2" t="str">
        <f>Análise!E14</f>
        <v>MAR/2024</v>
      </c>
      <c r="S2" t="str">
        <f>Análise!F14</f>
        <v>ABR/2024</v>
      </c>
      <c r="T2" t="str">
        <f>Análise!G14</f>
        <v>MAI/2024</v>
      </c>
      <c r="U2" t="str">
        <f>Análise!H14</f>
        <v>JUN/2024</v>
      </c>
      <c r="V2" t="str">
        <f>Análise!I14</f>
        <v>JUL/2024</v>
      </c>
      <c r="W2" t="str">
        <f>Análise!J14</f>
        <v>AGO/2024</v>
      </c>
      <c r="X2" t="str">
        <f>Análise!K14</f>
        <v>SET/2024</v>
      </c>
      <c r="Y2" t="str">
        <f>Análise!L14</f>
        <v>OUT/2024</v>
      </c>
      <c r="Z2" t="str">
        <f>Análise!M14</f>
        <v>NOV/2024</v>
      </c>
      <c r="AA2" t="str">
        <f>Análise!N14</f>
        <v>DEZ/2024</v>
      </c>
    </row>
    <row r="3" spans="2:27" x14ac:dyDescent="0.25">
      <c r="B3" t="str">
        <f>Cadastros!B12</f>
        <v>PIX / Transferência</v>
      </c>
      <c r="C3" t="s">
        <v>25</v>
      </c>
      <c r="D3" s="6">
        <f>SUM(Análise!C30:N30)</f>
        <v>0</v>
      </c>
      <c r="F3" t="s">
        <v>30</v>
      </c>
      <c r="G3">
        <v>2</v>
      </c>
      <c r="I3">
        <v>2023</v>
      </c>
      <c r="L3" t="s">
        <v>27</v>
      </c>
      <c r="O3" t="str">
        <f>Gráficos!E44</f>
        <v>Cartão de Débito</v>
      </c>
      <c r="P3" s="12">
        <f>SUMIFS(Tabela1[Valor_analise],Tabela1[Plano de Conta],$O$3,Tabela1[Id],P1)</f>
        <v>550</v>
      </c>
      <c r="Q3" s="12">
        <f>SUMIFS(Tabela1[Valor_analise],Tabela1[Plano de Conta],$O$3,Tabela1[Id],Q1)</f>
        <v>400</v>
      </c>
      <c r="R3" s="12">
        <f>SUMIFS(Tabela1[Valor_analise],Tabela1[Plano de Conta],$O$3,Tabela1[Id],R1)</f>
        <v>450</v>
      </c>
      <c r="S3" s="12">
        <f>SUMIFS(Tabela1[Valor_analise],Tabela1[Plano de Conta],$O$3,Tabela1[Id],S1)</f>
        <v>0</v>
      </c>
      <c r="T3" s="12">
        <f>SUMIFS(Tabela1[Valor_analise],Tabela1[Plano de Conta],$O$3,Tabela1[Id],T1)</f>
        <v>0</v>
      </c>
      <c r="U3" s="12">
        <f>SUMIFS(Tabela1[Valor_analise],Tabela1[Plano de Conta],$O$3,Tabela1[Id],U1)</f>
        <v>0</v>
      </c>
      <c r="V3" s="12">
        <f>SUMIFS(Tabela1[Valor_analise],Tabela1[Plano de Conta],$O$3,Tabela1[Id],V1)</f>
        <v>0</v>
      </c>
      <c r="W3" s="12">
        <f>SUMIFS(Tabela1[Valor_analise],Tabela1[Plano de Conta],$O$3,Tabela1[Id],W1)</f>
        <v>0</v>
      </c>
      <c r="X3" s="12">
        <f>SUMIFS(Tabela1[Valor_analise],Tabela1[Plano de Conta],$O$3,Tabela1[Id],X1)</f>
        <v>0</v>
      </c>
      <c r="Y3" s="12">
        <f>SUMIFS(Tabela1[Valor_analise],Tabela1[Plano de Conta],$O$3,Tabela1[Id],Y1)</f>
        <v>0</v>
      </c>
      <c r="Z3" s="12">
        <f>SUMIFS(Tabela1[Valor_analise],Tabela1[Plano de Conta],$O$3,Tabela1[Id],Z1)</f>
        <v>0</v>
      </c>
      <c r="AA3" s="12">
        <f>SUMIFS(Tabela1[Valor_analise],Tabela1[Plano de Conta],$O$3,Tabela1[Id],AA1)</f>
        <v>0</v>
      </c>
    </row>
    <row r="4" spans="2:27" x14ac:dyDescent="0.25">
      <c r="B4" t="str">
        <f>Cadastros!B13</f>
        <v>Cartão de Débito</v>
      </c>
      <c r="C4" t="s">
        <v>25</v>
      </c>
      <c r="D4" s="6">
        <f>SUM(Análise!C31:N31)</f>
        <v>0</v>
      </c>
      <c r="F4" s="3" t="s">
        <v>31</v>
      </c>
      <c r="G4">
        <v>3</v>
      </c>
      <c r="I4">
        <v>2024</v>
      </c>
      <c r="L4" t="s">
        <v>43</v>
      </c>
    </row>
    <row r="5" spans="2:27" x14ac:dyDescent="0.25">
      <c r="B5" t="str">
        <f>Cadastros!B14</f>
        <v>Cartão de Crédito</v>
      </c>
      <c r="C5" t="s">
        <v>25</v>
      </c>
      <c r="D5" s="6">
        <f>SUM(Análise!C32:N32)</f>
        <v>0</v>
      </c>
      <c r="F5" t="s">
        <v>32</v>
      </c>
      <c r="G5">
        <v>4</v>
      </c>
      <c r="I5">
        <v>2025</v>
      </c>
      <c r="L5" t="s">
        <v>44</v>
      </c>
    </row>
    <row r="6" spans="2:27" x14ac:dyDescent="0.25">
      <c r="B6" t="str">
        <f>Cadastros!B15</f>
        <v>Outros Recebimentos 1</v>
      </c>
      <c r="C6" t="s">
        <v>25</v>
      </c>
      <c r="D6" s="6">
        <f>SUM(Análise!C33:N33)</f>
        <v>0</v>
      </c>
      <c r="F6" s="3" t="s">
        <v>33</v>
      </c>
      <c r="G6">
        <v>5</v>
      </c>
      <c r="I6">
        <v>2026</v>
      </c>
    </row>
    <row r="7" spans="2:27" x14ac:dyDescent="0.25">
      <c r="B7" t="str">
        <f>Cadastros!B16</f>
        <v>Outros Recebimentos 2</v>
      </c>
      <c r="C7" t="s">
        <v>25</v>
      </c>
      <c r="D7" s="6">
        <f>SUM(Análise!C34:N34)</f>
        <v>12887</v>
      </c>
      <c r="F7" t="s">
        <v>34</v>
      </c>
      <c r="G7">
        <v>6</v>
      </c>
      <c r="I7">
        <v>2027</v>
      </c>
    </row>
    <row r="8" spans="2:27" x14ac:dyDescent="0.25">
      <c r="B8" t="str">
        <f>Cadastros!B17</f>
        <v>Outros Recebimentos 3</v>
      </c>
      <c r="C8" t="s">
        <v>25</v>
      </c>
      <c r="D8" s="6">
        <f>SUM(Análise!C35:N35)</f>
        <v>1360</v>
      </c>
      <c r="F8" s="3" t="s">
        <v>35</v>
      </c>
      <c r="G8">
        <v>7</v>
      </c>
      <c r="I8">
        <v>2028</v>
      </c>
    </row>
    <row r="9" spans="2:27" x14ac:dyDescent="0.25">
      <c r="B9" t="str">
        <f>Cadastros!B18</f>
        <v>Outros Recebimentos 4</v>
      </c>
      <c r="C9" t="s">
        <v>25</v>
      </c>
      <c r="D9" s="6">
        <f>SUM(Análise!C36:N36)</f>
        <v>510</v>
      </c>
      <c r="F9" t="s">
        <v>36</v>
      </c>
      <c r="G9">
        <v>8</v>
      </c>
      <c r="I9">
        <v>2029</v>
      </c>
    </row>
    <row r="10" spans="2:27" x14ac:dyDescent="0.25">
      <c r="B10" t="str">
        <f>Cadastros!B19</f>
        <v>Outros Recebimentos 5</v>
      </c>
      <c r="C10" t="s">
        <v>25</v>
      </c>
      <c r="D10" s="6">
        <f>SUM(Análise!C37:N37)</f>
        <v>1350</v>
      </c>
      <c r="F10" s="3" t="s">
        <v>37</v>
      </c>
      <c r="G10">
        <v>9</v>
      </c>
    </row>
    <row r="11" spans="2:27" x14ac:dyDescent="0.25">
      <c r="B11" t="str">
        <f>Cadastros!B20</f>
        <v>Outros Recebimentos 6</v>
      </c>
      <c r="C11" t="s">
        <v>25</v>
      </c>
      <c r="D11" s="6">
        <f>SUM(Análise!C38:N38)</f>
        <v>0</v>
      </c>
      <c r="F11" t="s">
        <v>38</v>
      </c>
      <c r="G11">
        <v>10</v>
      </c>
    </row>
    <row r="12" spans="2:27" x14ac:dyDescent="0.25">
      <c r="B12" t="str">
        <f>Cadastros!B21</f>
        <v>Outros Recebimentos 7</v>
      </c>
      <c r="C12" t="s">
        <v>25</v>
      </c>
      <c r="D12" s="6">
        <f>SUM(Análise!C39:N39)</f>
        <v>2075</v>
      </c>
      <c r="F12" s="3" t="s">
        <v>39</v>
      </c>
      <c r="G12">
        <v>11</v>
      </c>
    </row>
    <row r="13" spans="2:27" x14ac:dyDescent="0.25">
      <c r="B13" t="str">
        <f>Cadastros!B22</f>
        <v>Outros Recebimentos 8</v>
      </c>
      <c r="C13" t="s">
        <v>25</v>
      </c>
      <c r="D13" s="6">
        <f>SUM(Análise!C40:N40)</f>
        <v>840</v>
      </c>
      <c r="F13" t="s">
        <v>40</v>
      </c>
      <c r="G13">
        <v>12</v>
      </c>
    </row>
    <row r="14" spans="2:27" x14ac:dyDescent="0.25">
      <c r="B14" t="str">
        <f>Cadastros!B23</f>
        <v>Outros Recebimentos 9</v>
      </c>
      <c r="C14" t="s">
        <v>25</v>
      </c>
      <c r="D14" s="6">
        <f>SUM(Análise!C41:N41)</f>
        <v>3423</v>
      </c>
    </row>
    <row r="15" spans="2:27" x14ac:dyDescent="0.25">
      <c r="B15" t="str">
        <f>Cadastros!B24</f>
        <v>Outros Recebimentos 10</v>
      </c>
      <c r="C15" t="s">
        <v>25</v>
      </c>
      <c r="D15" s="6">
        <f>SUM(Análise!C42:N42)</f>
        <v>887</v>
      </c>
    </row>
    <row r="16" spans="2:27" x14ac:dyDescent="0.25">
      <c r="B16" t="str">
        <f>Cadastros!B25</f>
        <v>Outros Recebimentos 11</v>
      </c>
      <c r="C16" t="s">
        <v>25</v>
      </c>
      <c r="D16" s="6">
        <f>SUM(Análise!C43:N43)</f>
        <v>2442</v>
      </c>
    </row>
    <row r="17" spans="2:4" x14ac:dyDescent="0.25">
      <c r="B17" t="str">
        <f>Cadastros!B26</f>
        <v>Outros Recebimentos 12</v>
      </c>
      <c r="C17" t="s">
        <v>25</v>
      </c>
      <c r="D17" s="6">
        <f>SUM(Análise!C44:N44)</f>
        <v>0</v>
      </c>
    </row>
    <row r="18" spans="2:4" x14ac:dyDescent="0.25">
      <c r="B18" t="str">
        <f>Cadastros!B27</f>
        <v>Outros Recebimentos 13</v>
      </c>
      <c r="C18" t="s">
        <v>25</v>
      </c>
      <c r="D18" s="6">
        <f>SUM(Análise!C45:N45)</f>
        <v>0</v>
      </c>
    </row>
    <row r="19" spans="2:4" x14ac:dyDescent="0.25">
      <c r="B19" t="str">
        <f>Cadastros!C11</f>
        <v>Retirada de Sócio</v>
      </c>
      <c r="C19" t="s">
        <v>26</v>
      </c>
      <c r="D19" s="6">
        <f>SUM(Análise!C46:N46)</f>
        <v>0</v>
      </c>
    </row>
    <row r="20" spans="2:4" x14ac:dyDescent="0.25">
      <c r="B20" t="str">
        <f>Cadastros!C12</f>
        <v>Transferências Bancárias</v>
      </c>
      <c r="C20" t="s">
        <v>26</v>
      </c>
      <c r="D20" s="6">
        <f>SUM(Análise!C47:N47)</f>
        <v>0</v>
      </c>
    </row>
    <row r="21" spans="2:4" x14ac:dyDescent="0.25">
      <c r="B21" t="str">
        <f>Cadastros!C13</f>
        <v>Fornecedores</v>
      </c>
      <c r="C21" t="s">
        <v>26</v>
      </c>
      <c r="D21" s="6">
        <f>SUM(Análise!C48:N48)</f>
        <v>0</v>
      </c>
    </row>
    <row r="22" spans="2:4" x14ac:dyDescent="0.25">
      <c r="B22" t="str">
        <f>Cadastros!C14</f>
        <v>Despesas Financeiras</v>
      </c>
      <c r="C22" t="s">
        <v>26</v>
      </c>
      <c r="D22" s="6">
        <f>SUM(Análise!C49:N49)</f>
        <v>0</v>
      </c>
    </row>
    <row r="23" spans="2:4" x14ac:dyDescent="0.25">
      <c r="B23" t="str">
        <f>Cadastros!C15</f>
        <v>Impostos</v>
      </c>
      <c r="C23" t="s">
        <v>26</v>
      </c>
      <c r="D23" s="6">
        <f>SUM(Análise!C50:N50)</f>
        <v>0</v>
      </c>
    </row>
    <row r="24" spans="2:4" x14ac:dyDescent="0.25">
      <c r="B24" t="str">
        <f>Cadastros!C16</f>
        <v>Despesas com Pessoal</v>
      </c>
      <c r="C24" t="s">
        <v>26</v>
      </c>
      <c r="D24" s="6">
        <f>SUM(Análise!C51:N51)</f>
        <v>0</v>
      </c>
    </row>
    <row r="25" spans="2:4" x14ac:dyDescent="0.25">
      <c r="B25" t="str">
        <f>Cadastros!C17</f>
        <v>Despesas Administrativas</v>
      </c>
      <c r="C25" t="s">
        <v>26</v>
      </c>
      <c r="D25" s="6">
        <f>SUM(Análise!C52:N52)</f>
        <v>-3639</v>
      </c>
    </row>
    <row r="26" spans="2:4" x14ac:dyDescent="0.25">
      <c r="B26" t="str">
        <f>Cadastros!C18</f>
        <v>Contador</v>
      </c>
      <c r="C26" t="s">
        <v>26</v>
      </c>
      <c r="D26" s="6">
        <f>SUM(Análise!C53:N53)</f>
        <v>55920</v>
      </c>
    </row>
    <row r="27" spans="2:4" x14ac:dyDescent="0.25">
      <c r="B27" t="str">
        <f>Cadastros!C19</f>
        <v>Outras Saídas 1</v>
      </c>
      <c r="C27" t="s">
        <v>26</v>
      </c>
      <c r="D27" s="6">
        <f>SUM(Análise!C54:N54)</f>
        <v>0</v>
      </c>
    </row>
    <row r="28" spans="2:4" x14ac:dyDescent="0.25">
      <c r="B28" t="str">
        <f>Cadastros!C20</f>
        <v>Outras Saídas 2</v>
      </c>
      <c r="C28" t="s">
        <v>26</v>
      </c>
      <c r="D28" s="6">
        <f>SUM(Análise!C55:N55)</f>
        <v>0</v>
      </c>
    </row>
    <row r="29" spans="2:4" x14ac:dyDescent="0.25">
      <c r="B29" t="str">
        <f>Cadastros!C21</f>
        <v>Outras Saídas 3</v>
      </c>
      <c r="C29" t="s">
        <v>26</v>
      </c>
      <c r="D29" s="6">
        <f>SUM(Análise!C56:N56)</f>
        <v>0</v>
      </c>
    </row>
    <row r="30" spans="2:4" x14ac:dyDescent="0.25">
      <c r="B30" t="str">
        <f>Cadastros!C22</f>
        <v>Outras Saídas 4</v>
      </c>
      <c r="C30" t="s">
        <v>26</v>
      </c>
      <c r="D30" s="6">
        <f>SUM(Análise!C57:N57)</f>
        <v>0</v>
      </c>
    </row>
    <row r="31" spans="2:4" x14ac:dyDescent="0.25">
      <c r="B31" t="str">
        <f>Cadastros!C23</f>
        <v>Outras Saídas 5</v>
      </c>
      <c r="C31" t="s">
        <v>26</v>
      </c>
      <c r="D31" s="6">
        <f>SUM(Análise!C58:N58)</f>
        <v>0</v>
      </c>
    </row>
    <row r="32" spans="2:4" x14ac:dyDescent="0.25">
      <c r="B32" t="str">
        <f>Cadastros!C24</f>
        <v>Outras Saídas 6</v>
      </c>
      <c r="C32" t="s">
        <v>26</v>
      </c>
      <c r="D32" s="6">
        <f>SUM(Análise!C59:N59)</f>
        <v>0</v>
      </c>
    </row>
    <row r="33" spans="2:4" x14ac:dyDescent="0.25">
      <c r="B33" t="str">
        <f>Cadastros!C25</f>
        <v>Outras Saídas 7</v>
      </c>
      <c r="C33" t="s">
        <v>26</v>
      </c>
      <c r="D33" s="6">
        <f>SUM(Análise!C60:N60)</f>
        <v>0</v>
      </c>
    </row>
    <row r="34" spans="2:4" x14ac:dyDescent="0.25">
      <c r="B34" t="str">
        <f>Cadastros!C26</f>
        <v>Outras Saídas 8</v>
      </c>
      <c r="C34" t="s">
        <v>26</v>
      </c>
      <c r="D34" s="6">
        <f>SUM(Análise!C61:N61)</f>
        <v>0</v>
      </c>
    </row>
    <row r="35" spans="2:4" x14ac:dyDescent="0.25">
      <c r="B35" t="str">
        <f>Cadastros!C27</f>
        <v>Outras Saídas 9</v>
      </c>
      <c r="C35" t="s">
        <v>26</v>
      </c>
      <c r="D35" s="6">
        <f>SUM(Análise!C62:N62)</f>
        <v>0</v>
      </c>
    </row>
  </sheetData>
  <phoneticPr fontId="2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ECFC-FB9C-4AB8-8C58-1EB9377408BD}">
  <sheetPr codeName="Planilha3"/>
  <dimension ref="A2:D30"/>
  <sheetViews>
    <sheetView showGridLines="0" tabSelected="1" workbookViewId="0">
      <selection activeCell="I8" sqref="I8"/>
    </sheetView>
  </sheetViews>
  <sheetFormatPr defaultColWidth="8.85546875" defaultRowHeight="15" x14ac:dyDescent="0.25"/>
  <cols>
    <col min="1" max="1" width="14.28515625" customWidth="1"/>
    <col min="2" max="2" width="33.85546875" customWidth="1"/>
    <col min="3" max="3" width="40.7109375" customWidth="1"/>
  </cols>
  <sheetData>
    <row r="2" spans="1:4" ht="28.5" x14ac:dyDescent="0.45">
      <c r="A2" s="35"/>
      <c r="B2" s="35"/>
      <c r="C2" s="35"/>
      <c r="D2" s="35"/>
    </row>
    <row r="5" spans="1:4" ht="24" x14ac:dyDescent="0.4">
      <c r="B5" s="23" t="s">
        <v>20</v>
      </c>
      <c r="C5" s="26" t="s">
        <v>55</v>
      </c>
    </row>
    <row r="8" spans="1:4" x14ac:dyDescent="0.25">
      <c r="B8" s="34" t="s">
        <v>0</v>
      </c>
      <c r="C8" s="34"/>
    </row>
    <row r="9" spans="1:4" x14ac:dyDescent="0.25">
      <c r="B9" s="34"/>
      <c r="C9" s="34"/>
    </row>
    <row r="10" spans="1:4" ht="21" x14ac:dyDescent="0.35">
      <c r="B10" s="1" t="s">
        <v>1</v>
      </c>
      <c r="C10" s="2" t="s">
        <v>2</v>
      </c>
    </row>
    <row r="11" spans="1:4" x14ac:dyDescent="0.25">
      <c r="B11" s="24" t="s">
        <v>3</v>
      </c>
      <c r="C11" s="25" t="s">
        <v>8</v>
      </c>
    </row>
    <row r="12" spans="1:4" x14ac:dyDescent="0.25">
      <c r="B12" s="24" t="s">
        <v>19</v>
      </c>
      <c r="C12" s="25" t="s">
        <v>9</v>
      </c>
    </row>
    <row r="13" spans="1:4" x14ac:dyDescent="0.25">
      <c r="B13" s="24" t="s">
        <v>4</v>
      </c>
      <c r="C13" s="25" t="s">
        <v>10</v>
      </c>
    </row>
    <row r="14" spans="1:4" x14ac:dyDescent="0.25">
      <c r="B14" s="24" t="s">
        <v>5</v>
      </c>
      <c r="C14" s="25" t="s">
        <v>11</v>
      </c>
    </row>
    <row r="15" spans="1:4" x14ac:dyDescent="0.25">
      <c r="B15" s="24" t="s">
        <v>6</v>
      </c>
      <c r="C15" s="25" t="s">
        <v>12</v>
      </c>
    </row>
    <row r="16" spans="1:4" x14ac:dyDescent="0.25">
      <c r="B16" s="24" t="s">
        <v>7</v>
      </c>
      <c r="C16" s="25" t="s">
        <v>13</v>
      </c>
    </row>
    <row r="17" spans="2:3" x14ac:dyDescent="0.25">
      <c r="B17" s="24" t="s">
        <v>59</v>
      </c>
      <c r="C17" s="25" t="s">
        <v>14</v>
      </c>
    </row>
    <row r="18" spans="2:3" x14ac:dyDescent="0.25">
      <c r="B18" s="24" t="s">
        <v>60</v>
      </c>
      <c r="C18" s="25" t="s">
        <v>15</v>
      </c>
    </row>
    <row r="19" spans="2:3" x14ac:dyDescent="0.25">
      <c r="B19" s="24" t="s">
        <v>61</v>
      </c>
      <c r="C19" s="25" t="s">
        <v>16</v>
      </c>
    </row>
    <row r="20" spans="2:3" x14ac:dyDescent="0.25">
      <c r="B20" s="24" t="s">
        <v>62</v>
      </c>
      <c r="C20" s="25" t="s">
        <v>17</v>
      </c>
    </row>
    <row r="21" spans="2:3" x14ac:dyDescent="0.25">
      <c r="B21" s="24" t="s">
        <v>63</v>
      </c>
      <c r="C21" s="25" t="s">
        <v>18</v>
      </c>
    </row>
    <row r="22" spans="2:3" x14ac:dyDescent="0.25">
      <c r="B22" s="24" t="s">
        <v>64</v>
      </c>
      <c r="C22" s="25" t="s">
        <v>57</v>
      </c>
    </row>
    <row r="23" spans="2:3" x14ac:dyDescent="0.25">
      <c r="B23" s="24" t="s">
        <v>65</v>
      </c>
      <c r="C23" s="25" t="s">
        <v>58</v>
      </c>
    </row>
    <row r="24" spans="2:3" x14ac:dyDescent="0.25">
      <c r="B24" s="24" t="s">
        <v>66</v>
      </c>
      <c r="C24" s="25" t="s">
        <v>67</v>
      </c>
    </row>
    <row r="25" spans="2:3" x14ac:dyDescent="0.25">
      <c r="B25" s="24" t="s">
        <v>68</v>
      </c>
      <c r="C25" s="25" t="s">
        <v>69</v>
      </c>
    </row>
    <row r="26" spans="2:3" x14ac:dyDescent="0.25">
      <c r="B26" s="24" t="s">
        <v>70</v>
      </c>
      <c r="C26" s="25" t="s">
        <v>71</v>
      </c>
    </row>
    <row r="27" spans="2:3" x14ac:dyDescent="0.25">
      <c r="B27" s="24" t="s">
        <v>72</v>
      </c>
      <c r="C27" s="25" t="s">
        <v>73</v>
      </c>
    </row>
    <row r="29" spans="2:3" x14ac:dyDescent="0.25">
      <c r="B29" s="44" t="s">
        <v>74</v>
      </c>
      <c r="C29" s="44"/>
    </row>
    <row r="30" spans="2:3" x14ac:dyDescent="0.25">
      <c r="B30" s="44" t="s">
        <v>75</v>
      </c>
      <c r="C30" s="44"/>
    </row>
  </sheetData>
  <mergeCells count="4">
    <mergeCell ref="B8:C9"/>
    <mergeCell ref="A2:D2"/>
    <mergeCell ref="B29:C29"/>
    <mergeCell ref="B30:C30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8C6C-319F-4158-BA74-6FF6DFFD2D5D}">
  <sheetPr codeName="Planilha4"/>
  <dimension ref="B1:H538"/>
  <sheetViews>
    <sheetView showGridLines="0" workbookViewId="0">
      <pane ySplit="4" topLeftCell="A26" activePane="bottomLeft" state="frozen"/>
      <selection pane="bottomLeft" activeCell="D27" sqref="D27"/>
    </sheetView>
  </sheetViews>
  <sheetFormatPr defaultColWidth="8.85546875" defaultRowHeight="15" x14ac:dyDescent="0.25"/>
  <cols>
    <col min="1" max="1" width="11.42578125" customWidth="1"/>
    <col min="2" max="2" width="13.140625" customWidth="1"/>
    <col min="3" max="3" width="13.140625" hidden="1" customWidth="1"/>
    <col min="4" max="4" width="49.85546875" customWidth="1"/>
    <col min="5" max="5" width="15.28515625" hidden="1" customWidth="1"/>
    <col min="6" max="6" width="18.85546875" customWidth="1"/>
    <col min="7" max="7" width="11.28515625" customWidth="1"/>
    <col min="8" max="8" width="15.85546875" hidden="1" customWidth="1"/>
  </cols>
  <sheetData>
    <row r="1" spans="2:8" ht="29.25" customHeight="1" x14ac:dyDescent="0.25"/>
    <row r="2" spans="2:8" ht="31.5" customHeight="1" x14ac:dyDescent="0.25"/>
    <row r="3" spans="2:8" ht="32.25" customHeight="1" x14ac:dyDescent="0.25"/>
    <row r="4" spans="2:8" ht="18.75" x14ac:dyDescent="0.3">
      <c r="B4" s="4" t="s">
        <v>21</v>
      </c>
      <c r="C4" s="4" t="s">
        <v>45</v>
      </c>
      <c r="D4" s="4" t="s">
        <v>23</v>
      </c>
      <c r="E4" s="4" t="s">
        <v>24</v>
      </c>
      <c r="F4" s="4" t="s">
        <v>22</v>
      </c>
      <c r="G4" s="4" t="s">
        <v>27</v>
      </c>
      <c r="H4" s="4" t="s">
        <v>46</v>
      </c>
    </row>
    <row r="5" spans="2:8" x14ac:dyDescent="0.25">
      <c r="B5" s="27">
        <v>45306</v>
      </c>
      <c r="C5" s="28">
        <f>IF(Tabela1[[#This Row],[Data]]&lt;&gt;"",YEAR(Tabela1[[#This Row],[Data]])*100+MONTH(B5),"")</f>
        <v>202401</v>
      </c>
      <c r="D5" s="29" t="s">
        <v>19</v>
      </c>
      <c r="E5" s="30" t="str">
        <f>IFERROR(_xlfn.XLOOKUP(Tabela1[[#This Row],[Plano de Conta]],Planilha1!$B$2:$B$35,Planilha1!$C$2:$C$35),0)</f>
        <v>E</v>
      </c>
      <c r="F5" s="31">
        <v>150</v>
      </c>
      <c r="G5" s="32" t="b">
        <v>1</v>
      </c>
      <c r="H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150</v>
      </c>
    </row>
    <row r="6" spans="2:8" x14ac:dyDescent="0.25">
      <c r="B6" s="27">
        <v>45306</v>
      </c>
      <c r="C6" s="28">
        <f>IF(Tabela1[[#This Row],[Data]]&lt;&gt;"",YEAR(Tabela1[[#This Row],[Data]])*100+MONTH(B6),"")</f>
        <v>202401</v>
      </c>
      <c r="D6" s="29" t="s">
        <v>4</v>
      </c>
      <c r="E6" s="30" t="str">
        <f>IFERROR(_xlfn.XLOOKUP(Tabela1[[#This Row],[Plano de Conta]],Planilha1!$B$2:$B$35,Planilha1!$C$2:$C$35),0)</f>
        <v>E</v>
      </c>
      <c r="F6" s="31">
        <v>200</v>
      </c>
      <c r="G6" s="32" t="b">
        <v>1</v>
      </c>
      <c r="H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200</v>
      </c>
    </row>
    <row r="7" spans="2:8" x14ac:dyDescent="0.25">
      <c r="B7" s="27">
        <v>45306</v>
      </c>
      <c r="C7" s="28">
        <f>IF(Tabela1[[#This Row],[Data]]&lt;&gt;"",YEAR(Tabela1[[#This Row],[Data]])*100+MONTH(B7),"")</f>
        <v>202401</v>
      </c>
      <c r="D7" s="29" t="s">
        <v>4</v>
      </c>
      <c r="E7" s="30" t="str">
        <f>IFERROR(_xlfn.XLOOKUP(Tabela1[[#This Row],[Plano de Conta]],Planilha1!$B$2:$B$35,Planilha1!$C$2:$C$35),0)</f>
        <v>E</v>
      </c>
      <c r="F7" s="31">
        <v>350</v>
      </c>
      <c r="G7" s="32" t="b">
        <v>1</v>
      </c>
      <c r="H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350</v>
      </c>
    </row>
    <row r="8" spans="2:8" x14ac:dyDescent="0.25">
      <c r="B8" s="27">
        <v>45337</v>
      </c>
      <c r="C8" s="28">
        <f>IF(Tabela1[[#This Row],[Data]]&lt;&gt;"",YEAR(Tabela1[[#This Row],[Data]])*100+MONTH(B8),"")</f>
        <v>202402</v>
      </c>
      <c r="D8" s="29" t="s">
        <v>4</v>
      </c>
      <c r="E8" s="30" t="str">
        <f>IFERROR(_xlfn.XLOOKUP(Tabela1[[#This Row],[Plano de Conta]],Planilha1!$B$2:$B$35,Planilha1!$C$2:$C$35),0)</f>
        <v>E</v>
      </c>
      <c r="F8" s="31">
        <v>400</v>
      </c>
      <c r="G8" s="32" t="b">
        <v>1</v>
      </c>
      <c r="H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400</v>
      </c>
    </row>
    <row r="9" spans="2:8" x14ac:dyDescent="0.25">
      <c r="B9" s="27">
        <v>45306</v>
      </c>
      <c r="C9" s="28">
        <f>IF(Tabela1[[#This Row],[Data]]&lt;&gt;"",YEAR(Tabela1[[#This Row],[Data]])*100+MONTH(B9),"")</f>
        <v>202401</v>
      </c>
      <c r="D9" s="29" t="s">
        <v>13</v>
      </c>
      <c r="E9" s="30" t="str">
        <f>IFERROR(_xlfn.XLOOKUP(Tabela1[[#This Row],[Plano de Conta]],Planilha1!$B$2:$B$35,Planilha1!$C$2:$C$35),0)</f>
        <v>S</v>
      </c>
      <c r="F9" s="31">
        <v>420</v>
      </c>
      <c r="G9" s="32" t="b">
        <v>1</v>
      </c>
      <c r="H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420</v>
      </c>
    </row>
    <row r="10" spans="2:8" x14ac:dyDescent="0.25">
      <c r="B10" s="27">
        <v>45306</v>
      </c>
      <c r="C10" s="28">
        <f>IF(Tabela1[[#This Row],[Data]]&lt;&gt;"",YEAR(Tabela1[[#This Row],[Data]])*100+MONTH(B10),"")</f>
        <v>202401</v>
      </c>
      <c r="D10" s="29" t="s">
        <v>8</v>
      </c>
      <c r="E10" s="30" t="str">
        <f>IFERROR(_xlfn.XLOOKUP(Tabela1[[#This Row],[Plano de Conta]],Planilha1!$B$2:$B$35,Planilha1!$C$2:$C$35),0)</f>
        <v>S</v>
      </c>
      <c r="F10" s="31">
        <v>680</v>
      </c>
      <c r="G10" s="32" t="b">
        <v>1</v>
      </c>
      <c r="H1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680</v>
      </c>
    </row>
    <row r="11" spans="2:8" x14ac:dyDescent="0.25">
      <c r="B11" s="27">
        <v>45306</v>
      </c>
      <c r="C11" s="28">
        <f>IF(Tabela1[[#This Row],[Data]]&lt;&gt;"",YEAR(Tabela1[[#This Row],[Data]])*100+MONTH(B11),"")</f>
        <v>202401</v>
      </c>
      <c r="D11" s="29" t="s">
        <v>9</v>
      </c>
      <c r="E11" s="30" t="str">
        <f>IFERROR(_xlfn.XLOOKUP(Tabela1[[#This Row],[Plano de Conta]],Planilha1!$B$2:$B$35,Planilha1!$C$2:$C$35),0)</f>
        <v>S</v>
      </c>
      <c r="F11" s="31">
        <v>80</v>
      </c>
      <c r="G11" s="32" t="b">
        <v>1</v>
      </c>
      <c r="H1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80</v>
      </c>
    </row>
    <row r="12" spans="2:8" x14ac:dyDescent="0.25">
      <c r="B12" s="27">
        <v>45306</v>
      </c>
      <c r="C12" s="28">
        <f>IF(Tabela1[[#This Row],[Data]]&lt;&gt;"",YEAR(Tabela1[[#This Row],[Data]])*100+MONTH(B12),"")</f>
        <v>202401</v>
      </c>
      <c r="D12" s="29" t="s">
        <v>9</v>
      </c>
      <c r="E12" s="30" t="str">
        <f>IFERROR(_xlfn.XLOOKUP(Tabela1[[#This Row],[Plano de Conta]],Planilha1!$B$2:$B$35,Planilha1!$C$2:$C$35),0)</f>
        <v>S</v>
      </c>
      <c r="F12" s="31">
        <v>90</v>
      </c>
      <c r="G12" s="32" t="b">
        <v>1</v>
      </c>
      <c r="H1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90</v>
      </c>
    </row>
    <row r="13" spans="2:8" x14ac:dyDescent="0.25">
      <c r="B13" s="27">
        <v>45306</v>
      </c>
      <c r="C13" s="28">
        <f>IF(Tabela1[[#This Row],[Data]]&lt;&gt;"",YEAR(Tabela1[[#This Row],[Data]])*100+MONTH(B13),"")</f>
        <v>202401</v>
      </c>
      <c r="D13" s="29" t="s">
        <v>5</v>
      </c>
      <c r="E13" s="30" t="str">
        <f>IFERROR(_xlfn.XLOOKUP(Tabela1[[#This Row],[Plano de Conta]],Planilha1!$B$2:$B$35,Planilha1!$C$2:$C$35),0)</f>
        <v>E</v>
      </c>
      <c r="F13" s="31">
        <v>430</v>
      </c>
      <c r="G13" s="32" t="b">
        <v>1</v>
      </c>
      <c r="H1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430</v>
      </c>
    </row>
    <row r="14" spans="2:8" x14ac:dyDescent="0.25">
      <c r="B14" s="27">
        <v>45306</v>
      </c>
      <c r="C14" s="28">
        <f>IF(Tabela1[[#This Row],[Data]]&lt;&gt;"",YEAR(Tabela1[[#This Row],[Data]])*100+MONTH(B14),"")</f>
        <v>202401</v>
      </c>
      <c r="D14" s="29" t="s">
        <v>6</v>
      </c>
      <c r="E14" s="30" t="str">
        <f>IFERROR(_xlfn.XLOOKUP(Tabela1[[#This Row],[Plano de Conta]],Planilha1!$B$2:$B$35,Planilha1!$C$2:$C$35),0)</f>
        <v>E</v>
      </c>
      <c r="F14" s="31">
        <v>3500</v>
      </c>
      <c r="G14" s="32" t="b">
        <v>1</v>
      </c>
      <c r="H1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3500</v>
      </c>
    </row>
    <row r="15" spans="2:8" x14ac:dyDescent="0.25">
      <c r="B15" s="27">
        <v>45306</v>
      </c>
      <c r="C15" s="28">
        <f>IF(Tabela1[[#This Row],[Data]]&lt;&gt;"",YEAR(Tabela1[[#This Row],[Data]])*100+MONTH(B15),"")</f>
        <v>202401</v>
      </c>
      <c r="D15" s="29" t="s">
        <v>10</v>
      </c>
      <c r="E15" s="30" t="str">
        <f>IFERROR(_xlfn.XLOOKUP(Tabela1[[#This Row],[Plano de Conta]],Planilha1!$B$2:$B$35,Planilha1!$C$2:$C$35),0)</f>
        <v>S</v>
      </c>
      <c r="F15" s="31">
        <v>298</v>
      </c>
      <c r="G15" s="32" t="b">
        <v>1</v>
      </c>
      <c r="H1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298</v>
      </c>
    </row>
    <row r="16" spans="2:8" x14ac:dyDescent="0.25">
      <c r="B16" s="27">
        <v>45306</v>
      </c>
      <c r="C16" s="28">
        <f>IF(Tabela1[[#This Row],[Data]]&lt;&gt;"",YEAR(Tabela1[[#This Row],[Data]])*100+MONTH(B16),"")</f>
        <v>202401</v>
      </c>
      <c r="D16" s="29" t="s">
        <v>12</v>
      </c>
      <c r="E16" s="30" t="str">
        <f>IFERROR(_xlfn.XLOOKUP(Tabela1[[#This Row],[Plano de Conta]],Planilha1!$B$2:$B$35,Planilha1!$C$2:$C$35),0)</f>
        <v>S</v>
      </c>
      <c r="F16" s="31">
        <v>1039</v>
      </c>
      <c r="G16" s="32" t="b">
        <v>1</v>
      </c>
      <c r="H1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1039</v>
      </c>
    </row>
    <row r="17" spans="2:8" x14ac:dyDescent="0.25">
      <c r="B17" s="27">
        <v>45306</v>
      </c>
      <c r="C17" s="28">
        <f>IF(Tabela1[[#This Row],[Data]]&lt;&gt;"",YEAR(Tabela1[[#This Row],[Data]])*100+MONTH(B17),"")</f>
        <v>202401</v>
      </c>
      <c r="D17" s="29" t="s">
        <v>14</v>
      </c>
      <c r="E17" s="30" t="str">
        <f>IFERROR(_xlfn.XLOOKUP(Tabela1[[#This Row],[Plano de Conta]],Planilha1!$B$2:$B$35,Planilha1!$C$2:$C$35),0)</f>
        <v>S</v>
      </c>
      <c r="F17" s="31">
        <v>954</v>
      </c>
      <c r="G17" s="32" t="b">
        <v>1</v>
      </c>
      <c r="H1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954</v>
      </c>
    </row>
    <row r="18" spans="2:8" x14ac:dyDescent="0.25">
      <c r="B18" s="27">
        <v>45306</v>
      </c>
      <c r="C18" s="28">
        <f>IF(Tabela1[[#This Row],[Data]]&lt;&gt;"",YEAR(Tabela1[[#This Row],[Data]])*100+MONTH(B18),"")</f>
        <v>202401</v>
      </c>
      <c r="D18" s="29" t="s">
        <v>16</v>
      </c>
      <c r="E18" s="30" t="str">
        <f>IFERROR(_xlfn.XLOOKUP(Tabela1[[#This Row],[Plano de Conta]],Planilha1!$B$2:$B$35,Planilha1!$C$2:$C$35),0)</f>
        <v>S</v>
      </c>
      <c r="F18" s="31">
        <v>268</v>
      </c>
      <c r="G18" s="32" t="b">
        <v>1</v>
      </c>
      <c r="H1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268</v>
      </c>
    </row>
    <row r="19" spans="2:8" x14ac:dyDescent="0.25">
      <c r="B19" s="27">
        <v>45306</v>
      </c>
      <c r="C19" s="28">
        <f>IF(Tabela1[[#This Row],[Data]]&lt;&gt;"",YEAR(Tabela1[[#This Row],[Data]])*100+MONTH(B19),"")</f>
        <v>202401</v>
      </c>
      <c r="D19" s="29" t="s">
        <v>15</v>
      </c>
      <c r="E19" s="30" t="str">
        <f>IFERROR(_xlfn.XLOOKUP(Tabela1[[#This Row],[Plano de Conta]],Planilha1!$B$2:$B$35,Planilha1!$C$2:$C$35),0)</f>
        <v>S</v>
      </c>
      <c r="F19" s="31">
        <v>599</v>
      </c>
      <c r="G19" s="32" t="b">
        <v>1</v>
      </c>
      <c r="H1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599</v>
      </c>
    </row>
    <row r="20" spans="2:8" x14ac:dyDescent="0.25">
      <c r="B20" s="27">
        <v>45337</v>
      </c>
      <c r="C20" s="28">
        <f>IF(Tabela1[[#This Row],[Data]]&lt;&gt;"",YEAR(Tabela1[[#This Row],[Data]])*100+MONTH(B20),"")</f>
        <v>202402</v>
      </c>
      <c r="D20" s="29" t="s">
        <v>13</v>
      </c>
      <c r="E20" s="30" t="str">
        <f>IFERROR(_xlfn.XLOOKUP(Tabela1[[#This Row],[Plano de Conta]],Planilha1!$B$2:$B$35,Planilha1!$C$2:$C$35),0)</f>
        <v>S</v>
      </c>
      <c r="F20" s="31">
        <v>420</v>
      </c>
      <c r="G20" s="32" t="b">
        <v>1</v>
      </c>
      <c r="H2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420</v>
      </c>
    </row>
    <row r="21" spans="2:8" x14ac:dyDescent="0.25">
      <c r="B21" s="27">
        <v>45337</v>
      </c>
      <c r="C21" s="28">
        <f>IF(Tabela1[[#This Row],[Data]]&lt;&gt;"",YEAR(Tabela1[[#This Row],[Data]])*100+MONTH(B21),"")</f>
        <v>202402</v>
      </c>
      <c r="D21" s="29" t="s">
        <v>8</v>
      </c>
      <c r="E21" s="30" t="str">
        <f>IFERROR(_xlfn.XLOOKUP(Tabela1[[#This Row],[Plano de Conta]],Planilha1!$B$2:$B$35,Planilha1!$C$2:$C$35),0)</f>
        <v>S</v>
      </c>
      <c r="F21" s="31">
        <v>680</v>
      </c>
      <c r="G21" s="32" t="b">
        <v>0</v>
      </c>
      <c r="H2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680</v>
      </c>
    </row>
    <row r="22" spans="2:8" x14ac:dyDescent="0.25">
      <c r="B22" s="27">
        <v>45337</v>
      </c>
      <c r="C22" s="28">
        <f>IF(Tabela1[[#This Row],[Data]]&lt;&gt;"",YEAR(Tabela1[[#This Row],[Data]])*100+MONTH(B22),"")</f>
        <v>202402</v>
      </c>
      <c r="D22" s="29" t="s">
        <v>9</v>
      </c>
      <c r="E22" s="30" t="str">
        <f>IFERROR(_xlfn.XLOOKUP(Tabela1[[#This Row],[Plano de Conta]],Planilha1!$B$2:$B$35,Planilha1!$C$2:$C$35),0)</f>
        <v>S</v>
      </c>
      <c r="F22" s="31">
        <v>80</v>
      </c>
      <c r="G22" s="32" t="b">
        <v>1</v>
      </c>
      <c r="H2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80</v>
      </c>
    </row>
    <row r="23" spans="2:8" x14ac:dyDescent="0.25">
      <c r="B23" s="27">
        <v>45337</v>
      </c>
      <c r="C23" s="28">
        <f>IF(Tabela1[[#This Row],[Data]]&lt;&gt;"",YEAR(Tabela1[[#This Row],[Data]])*100+MONTH(B23),"")</f>
        <v>202402</v>
      </c>
      <c r="D23" s="29" t="s">
        <v>9</v>
      </c>
      <c r="E23" s="30" t="str">
        <f>IFERROR(_xlfn.XLOOKUP(Tabela1[[#This Row],[Plano de Conta]],Planilha1!$B$2:$B$35,Planilha1!$C$2:$C$35),0)</f>
        <v>S</v>
      </c>
      <c r="F23" s="31">
        <v>90</v>
      </c>
      <c r="G23" s="32" t="b">
        <v>1</v>
      </c>
      <c r="H2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90</v>
      </c>
    </row>
    <row r="24" spans="2:8" x14ac:dyDescent="0.25">
      <c r="B24" s="27">
        <v>45337</v>
      </c>
      <c r="C24" s="28">
        <f>IF(Tabela1[[#This Row],[Data]]&lt;&gt;"",YEAR(Tabela1[[#This Row],[Data]])*100+MONTH(B24),"")</f>
        <v>202402</v>
      </c>
      <c r="D24" s="29" t="s">
        <v>5</v>
      </c>
      <c r="E24" s="30" t="str">
        <f>IFERROR(_xlfn.XLOOKUP(Tabela1[[#This Row],[Plano de Conta]],Planilha1!$B$2:$B$35,Planilha1!$C$2:$C$35),0)</f>
        <v>E</v>
      </c>
      <c r="F24" s="31">
        <v>1124</v>
      </c>
      <c r="G24" s="32" t="b">
        <v>1</v>
      </c>
      <c r="H2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1124</v>
      </c>
    </row>
    <row r="25" spans="2:8" x14ac:dyDescent="0.25">
      <c r="B25" s="27">
        <v>45337</v>
      </c>
      <c r="C25" s="28">
        <f>IF(Tabela1[[#This Row],[Data]]&lt;&gt;"",YEAR(Tabela1[[#This Row],[Data]])*100+MONTH(B25),"")</f>
        <v>202402</v>
      </c>
      <c r="D25" s="29" t="s">
        <v>14</v>
      </c>
      <c r="E25" s="30" t="str">
        <f>IFERROR(_xlfn.XLOOKUP(Tabela1[[#This Row],[Plano de Conta]],Planilha1!$B$2:$B$35,Planilha1!$C$2:$C$35),0)</f>
        <v>S</v>
      </c>
      <c r="F25" s="31">
        <v>400</v>
      </c>
      <c r="G25" s="32" t="b">
        <v>1</v>
      </c>
      <c r="H2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400</v>
      </c>
    </row>
    <row r="26" spans="2:8" x14ac:dyDescent="0.25">
      <c r="B26" s="27">
        <v>45337</v>
      </c>
      <c r="C26" s="28">
        <f>IF(Tabela1[[#This Row],[Data]]&lt;&gt;"",YEAR(Tabela1[[#This Row],[Data]])*100+MONTH(B26),"")</f>
        <v>202402</v>
      </c>
      <c r="D26" s="29" t="s">
        <v>10</v>
      </c>
      <c r="E26" s="30" t="str">
        <f>IFERROR(_xlfn.XLOOKUP(Tabela1[[#This Row],[Plano de Conta]],Planilha1!$B$2:$B$35,Planilha1!$C$2:$C$35),0)</f>
        <v>S</v>
      </c>
      <c r="F26" s="31">
        <v>1005</v>
      </c>
      <c r="G26" s="32" t="b">
        <v>0</v>
      </c>
      <c r="H2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1005</v>
      </c>
    </row>
    <row r="27" spans="2:8" x14ac:dyDescent="0.25">
      <c r="B27" s="27">
        <v>45337</v>
      </c>
      <c r="C27" s="28">
        <f>IF(Tabela1[[#This Row],[Data]]&lt;&gt;"",YEAR(Tabela1[[#This Row],[Data]])*100+MONTH(B27),"")</f>
        <v>202402</v>
      </c>
      <c r="D27" s="29" t="s">
        <v>12</v>
      </c>
      <c r="E27" s="30" t="str">
        <f>IFERROR(_xlfn.XLOOKUP(Tabela1[[#This Row],[Plano de Conta]],Planilha1!$B$2:$B$35,Planilha1!$C$2:$C$35),0)</f>
        <v>S</v>
      </c>
      <c r="F27" s="31">
        <v>518</v>
      </c>
      <c r="G27" s="32" t="b">
        <v>1</v>
      </c>
      <c r="H2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518</v>
      </c>
    </row>
    <row r="28" spans="2:8" x14ac:dyDescent="0.25">
      <c r="B28" s="27">
        <v>45337</v>
      </c>
      <c r="C28" s="28">
        <f>IF(Tabela1[[#This Row],[Data]]&lt;&gt;"",YEAR(Tabela1[[#This Row],[Data]])*100+MONTH(B28),"")</f>
        <v>202402</v>
      </c>
      <c r="D28" s="29" t="s">
        <v>14</v>
      </c>
      <c r="E28" s="30" t="str">
        <f>IFERROR(_xlfn.XLOOKUP(Tabela1[[#This Row],[Plano de Conta]],Planilha1!$B$2:$B$35,Planilha1!$C$2:$C$35),0)</f>
        <v>S</v>
      </c>
      <c r="F28" s="31">
        <v>1194</v>
      </c>
      <c r="G28" s="32" t="b">
        <v>1</v>
      </c>
      <c r="H2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1194</v>
      </c>
    </row>
    <row r="29" spans="2:8" x14ac:dyDescent="0.25">
      <c r="B29" s="27">
        <v>45337</v>
      </c>
      <c r="C29" s="28">
        <f>IF(Tabela1[[#This Row],[Data]]&lt;&gt;"",YEAR(Tabela1[[#This Row],[Data]])*100+MONTH(B29),"")</f>
        <v>202402</v>
      </c>
      <c r="D29" s="29" t="s">
        <v>16</v>
      </c>
      <c r="E29" s="30" t="str">
        <f>IFERROR(_xlfn.XLOOKUP(Tabela1[[#This Row],[Plano de Conta]],Planilha1!$B$2:$B$35,Planilha1!$C$2:$C$35),0)</f>
        <v>S</v>
      </c>
      <c r="F29" s="31">
        <v>1087</v>
      </c>
      <c r="G29" s="32" t="b">
        <v>1</v>
      </c>
      <c r="H2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1087</v>
      </c>
    </row>
    <row r="30" spans="2:8" x14ac:dyDescent="0.25">
      <c r="B30" s="27">
        <v>45337</v>
      </c>
      <c r="C30" s="28">
        <f>IF(Tabela1[[#This Row],[Data]]&lt;&gt;"",YEAR(Tabela1[[#This Row],[Data]])*100+MONTH(B30),"")</f>
        <v>202402</v>
      </c>
      <c r="D30" s="29" t="s">
        <v>15</v>
      </c>
      <c r="E30" s="30" t="str">
        <f>IFERROR(_xlfn.XLOOKUP(Tabela1[[#This Row],[Plano de Conta]],Planilha1!$B$2:$B$35,Planilha1!$C$2:$C$35),0)</f>
        <v>S</v>
      </c>
      <c r="F30" s="31">
        <v>144</v>
      </c>
      <c r="G30" s="32" t="b">
        <v>1</v>
      </c>
      <c r="H3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144</v>
      </c>
    </row>
    <row r="31" spans="2:8" x14ac:dyDescent="0.25">
      <c r="B31" s="27">
        <v>45366</v>
      </c>
      <c r="C31" s="28">
        <f>IF(Tabela1[[#This Row],[Data]]&lt;&gt;"",YEAR(Tabela1[[#This Row],[Data]])*100+MONTH(B31),"")</f>
        <v>202403</v>
      </c>
      <c r="D31" s="29" t="s">
        <v>6</v>
      </c>
      <c r="E31" s="30" t="str">
        <f>IFERROR(_xlfn.XLOOKUP(Tabela1[[#This Row],[Plano de Conta]],Planilha1!$B$2:$B$35,Planilha1!$C$2:$C$35),0)</f>
        <v>E</v>
      </c>
      <c r="F31" s="31">
        <v>420</v>
      </c>
      <c r="G31" s="32" t="b">
        <v>1</v>
      </c>
      <c r="H3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420</v>
      </c>
    </row>
    <row r="32" spans="2:8" x14ac:dyDescent="0.25">
      <c r="B32" s="27">
        <v>45366</v>
      </c>
      <c r="C32" s="28">
        <f>IF(Tabela1[[#This Row],[Data]]&lt;&gt;"",YEAR(Tabela1[[#This Row],[Data]])*100+MONTH(B32),"")</f>
        <v>202403</v>
      </c>
      <c r="D32" s="29" t="s">
        <v>7</v>
      </c>
      <c r="E32" s="30" t="str">
        <f>IFERROR(_xlfn.XLOOKUP(Tabela1[[#This Row],[Plano de Conta]],Planilha1!$B$2:$B$35,Planilha1!$C$2:$C$35),0)</f>
        <v>E</v>
      </c>
      <c r="F32" s="31">
        <v>1100</v>
      </c>
      <c r="G32" s="32" t="b">
        <v>1</v>
      </c>
      <c r="H3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1100</v>
      </c>
    </row>
    <row r="33" spans="2:8" x14ac:dyDescent="0.25">
      <c r="B33" s="27">
        <v>45366</v>
      </c>
      <c r="C33" s="28">
        <f>IF(Tabela1[[#This Row],[Data]]&lt;&gt;"",YEAR(Tabela1[[#This Row],[Data]])*100+MONTH(B33),"")</f>
        <v>202403</v>
      </c>
      <c r="D33" s="29" t="s">
        <v>9</v>
      </c>
      <c r="E33" s="30" t="str">
        <f>IFERROR(_xlfn.XLOOKUP(Tabela1[[#This Row],[Plano de Conta]],Planilha1!$B$2:$B$35,Planilha1!$C$2:$C$35),0)</f>
        <v>S</v>
      </c>
      <c r="F33" s="31">
        <v>80</v>
      </c>
      <c r="G33" s="32" t="b">
        <v>1</v>
      </c>
      <c r="H3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80</v>
      </c>
    </row>
    <row r="34" spans="2:8" x14ac:dyDescent="0.25">
      <c r="B34" s="27">
        <v>45366</v>
      </c>
      <c r="C34" s="28">
        <f>IF(Tabela1[[#This Row],[Data]]&lt;&gt;"",YEAR(Tabela1[[#This Row],[Data]])*100+MONTH(B34),"")</f>
        <v>202403</v>
      </c>
      <c r="D34" s="29" t="s">
        <v>9</v>
      </c>
      <c r="E34" s="30" t="str">
        <f>IFERROR(_xlfn.XLOOKUP(Tabela1[[#This Row],[Plano de Conta]],Planilha1!$B$2:$B$35,Planilha1!$C$2:$C$35),0)</f>
        <v>S</v>
      </c>
      <c r="F34" s="31">
        <v>90</v>
      </c>
      <c r="G34" s="32" t="b">
        <v>1</v>
      </c>
      <c r="H3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90</v>
      </c>
    </row>
    <row r="35" spans="2:8" x14ac:dyDescent="0.25">
      <c r="B35" s="27">
        <v>45366</v>
      </c>
      <c r="C35" s="28">
        <f>IF(Tabela1[[#This Row],[Data]]&lt;&gt;"",YEAR(Tabela1[[#This Row],[Data]])*100+MONTH(B35),"")</f>
        <v>202403</v>
      </c>
      <c r="D35" s="29" t="s">
        <v>5</v>
      </c>
      <c r="E35" s="30" t="str">
        <f>IFERROR(_xlfn.XLOOKUP(Tabela1[[#This Row],[Plano de Conta]],Planilha1!$B$2:$B$35,Planilha1!$C$2:$C$35),0)</f>
        <v>E</v>
      </c>
      <c r="F35" s="31">
        <v>1124</v>
      </c>
      <c r="G35" s="32" t="b">
        <v>1</v>
      </c>
      <c r="H3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1124</v>
      </c>
    </row>
    <row r="36" spans="2:8" x14ac:dyDescent="0.25">
      <c r="B36" s="27">
        <v>45366</v>
      </c>
      <c r="C36" s="28">
        <f>IF(Tabela1[[#This Row],[Data]]&lt;&gt;"",YEAR(Tabela1[[#This Row],[Data]])*100+MONTH(B36),"")</f>
        <v>202403</v>
      </c>
      <c r="D36" s="29" t="s">
        <v>14</v>
      </c>
      <c r="E36" s="30" t="str">
        <f>IFERROR(_xlfn.XLOOKUP(Tabela1[[#This Row],[Plano de Conta]],Planilha1!$B$2:$B$35,Planilha1!$C$2:$C$35),0)</f>
        <v>S</v>
      </c>
      <c r="F36" s="31">
        <v>400</v>
      </c>
      <c r="G36" s="32" t="b">
        <v>1</v>
      </c>
      <c r="H3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400</v>
      </c>
    </row>
    <row r="37" spans="2:8" x14ac:dyDescent="0.25">
      <c r="B37" s="27">
        <v>45366</v>
      </c>
      <c r="C37" s="28">
        <f>IF(Tabela1[[#This Row],[Data]]&lt;&gt;"",YEAR(Tabela1[[#This Row],[Data]])*100+MONTH(B37),"")</f>
        <v>202403</v>
      </c>
      <c r="D37" s="29" t="s">
        <v>10</v>
      </c>
      <c r="E37" s="30" t="str">
        <f>IFERROR(_xlfn.XLOOKUP(Tabela1[[#This Row],[Plano de Conta]],Planilha1!$B$2:$B$35,Planilha1!$C$2:$C$35),0)</f>
        <v>S</v>
      </c>
      <c r="F37" s="31">
        <v>47</v>
      </c>
      <c r="G37" s="32" t="b">
        <v>1</v>
      </c>
      <c r="H3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47</v>
      </c>
    </row>
    <row r="38" spans="2:8" x14ac:dyDescent="0.25">
      <c r="B38" s="27">
        <v>45366</v>
      </c>
      <c r="C38" s="28">
        <f>IF(Tabela1[[#This Row],[Data]]&lt;&gt;"",YEAR(Tabela1[[#This Row],[Data]])*100+MONTH(B38),"")</f>
        <v>202403</v>
      </c>
      <c r="D38" s="29" t="s">
        <v>12</v>
      </c>
      <c r="E38" s="30" t="str">
        <f>IFERROR(_xlfn.XLOOKUP(Tabela1[[#This Row],[Plano de Conta]],Planilha1!$B$2:$B$35,Planilha1!$C$2:$C$35),0)</f>
        <v>S</v>
      </c>
      <c r="F38" s="31">
        <v>518</v>
      </c>
      <c r="G38" s="32" t="b">
        <v>1</v>
      </c>
      <c r="H3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518</v>
      </c>
    </row>
    <row r="39" spans="2:8" x14ac:dyDescent="0.25">
      <c r="B39" s="27">
        <v>45366</v>
      </c>
      <c r="C39" s="28">
        <f>IF(Tabela1[[#This Row],[Data]]&lt;&gt;"",YEAR(Tabela1[[#This Row],[Data]])*100+MONTH(B39),"")</f>
        <v>202403</v>
      </c>
      <c r="D39" s="29" t="s">
        <v>14</v>
      </c>
      <c r="E39" s="30" t="str">
        <f>IFERROR(_xlfn.XLOOKUP(Tabela1[[#This Row],[Plano de Conta]],Planilha1!$B$2:$B$35,Planilha1!$C$2:$C$35),0)</f>
        <v>S</v>
      </c>
      <c r="F39" s="31">
        <v>475</v>
      </c>
      <c r="G39" s="32" t="b">
        <v>1</v>
      </c>
      <c r="H3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475</v>
      </c>
    </row>
    <row r="40" spans="2:8" x14ac:dyDescent="0.25">
      <c r="B40" s="27">
        <v>45366</v>
      </c>
      <c r="C40" s="28">
        <f>IF(Tabela1[[#This Row],[Data]]&lt;&gt;"",YEAR(Tabela1[[#This Row],[Data]])*100+MONTH(B40),"")</f>
        <v>202403</v>
      </c>
      <c r="D40" s="29" t="s">
        <v>16</v>
      </c>
      <c r="E40" s="30" t="str">
        <f>IFERROR(_xlfn.XLOOKUP(Tabela1[[#This Row],[Plano de Conta]],Planilha1!$B$2:$B$35,Planilha1!$C$2:$C$35),0)</f>
        <v>S</v>
      </c>
      <c r="F40" s="31">
        <v>1087</v>
      </c>
      <c r="G40" s="32" t="b">
        <v>1</v>
      </c>
      <c r="H4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1087</v>
      </c>
    </row>
    <row r="41" spans="2:8" x14ac:dyDescent="0.25">
      <c r="B41" s="27">
        <v>45366</v>
      </c>
      <c r="C41" s="28">
        <f>IF(Tabela1[[#This Row],[Data]]&lt;&gt;"",YEAR(Tabela1[[#This Row],[Data]])*100+MONTH(B41),"")</f>
        <v>202403</v>
      </c>
      <c r="D41" s="29" t="s">
        <v>15</v>
      </c>
      <c r="E41" s="30" t="str">
        <f>IFERROR(_xlfn.XLOOKUP(Tabela1[[#This Row],[Plano de Conta]],Planilha1!$B$2:$B$35,Planilha1!$C$2:$C$35),0)</f>
        <v>S</v>
      </c>
      <c r="F41" s="31">
        <v>144</v>
      </c>
      <c r="G41" s="32" t="b">
        <v>1</v>
      </c>
      <c r="H4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144</v>
      </c>
    </row>
    <row r="42" spans="2:8" x14ac:dyDescent="0.25">
      <c r="B42" s="27">
        <v>45366</v>
      </c>
      <c r="C42" s="28">
        <f>IF(Tabela1[[#This Row],[Data]]&lt;&gt;"",YEAR(Tabela1[[#This Row],[Data]])*100+MONTH(B42),"")</f>
        <v>202403</v>
      </c>
      <c r="D42" s="29" t="s">
        <v>4</v>
      </c>
      <c r="E42" s="30" t="str">
        <f>IFERROR(_xlfn.XLOOKUP(Tabela1[[#This Row],[Plano de Conta]],Planilha1!$B$2:$B$35,Planilha1!$C$2:$C$35),0)</f>
        <v>E</v>
      </c>
      <c r="F42" s="31">
        <v>450</v>
      </c>
      <c r="G42" s="32" t="b">
        <v>0</v>
      </c>
      <c r="H4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450</v>
      </c>
    </row>
    <row r="43" spans="2:8" x14ac:dyDescent="0.25">
      <c r="B43" s="27"/>
      <c r="C43" s="28" t="str">
        <f>IF(Tabela1[[#This Row],[Data]]&lt;&gt;"",YEAR(Tabela1[[#This Row],[Data]])*100+MONTH(B43),"")</f>
        <v/>
      </c>
      <c r="D43" s="29"/>
      <c r="E43" s="30">
        <f>IFERROR(_xlfn.XLOOKUP(Tabela1[[#This Row],[Plano de Conta]],Planilha1!$B$2:$B$35,Planilha1!$C$2:$C$35),0)</f>
        <v>0</v>
      </c>
      <c r="F43" s="31"/>
      <c r="G43" s="32" t="b">
        <v>0</v>
      </c>
      <c r="H4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" spans="2:8" x14ac:dyDescent="0.25">
      <c r="B44" s="27"/>
      <c r="C44" s="28" t="str">
        <f>IF(Tabela1[[#This Row],[Data]]&lt;&gt;"",YEAR(Tabela1[[#This Row],[Data]])*100+MONTH(B44),"")</f>
        <v/>
      </c>
      <c r="D44" s="29"/>
      <c r="E44" s="30">
        <f>IFERROR(_xlfn.XLOOKUP(Tabela1[[#This Row],[Plano de Conta]],Planilha1!$B$2:$B$35,Planilha1!$C$2:$C$35),0)</f>
        <v>0</v>
      </c>
      <c r="F44" s="31"/>
      <c r="G44" s="32" t="b">
        <v>0</v>
      </c>
      <c r="H4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" spans="2:8" x14ac:dyDescent="0.25">
      <c r="B45" s="27"/>
      <c r="C45" s="28" t="str">
        <f>IF(Tabela1[[#This Row],[Data]]&lt;&gt;"",YEAR(Tabela1[[#This Row],[Data]])*100+MONTH(B45),"")</f>
        <v/>
      </c>
      <c r="D45" s="29"/>
      <c r="E45" s="30">
        <f>IFERROR(_xlfn.XLOOKUP(Tabela1[[#This Row],[Plano de Conta]],Planilha1!$B$2:$B$35,Planilha1!$C$2:$C$35),0)</f>
        <v>0</v>
      </c>
      <c r="F45" s="31"/>
      <c r="G45" s="32" t="b">
        <v>0</v>
      </c>
      <c r="H4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" spans="2:8" x14ac:dyDescent="0.25">
      <c r="B46" s="27"/>
      <c r="C46" s="28" t="str">
        <f>IF(Tabela1[[#This Row],[Data]]&lt;&gt;"",YEAR(Tabela1[[#This Row],[Data]])*100+MONTH(B46),"")</f>
        <v/>
      </c>
      <c r="D46" s="29"/>
      <c r="E46" s="30">
        <f>IFERROR(_xlfn.XLOOKUP(Tabela1[[#This Row],[Plano de Conta]],Planilha1!$B$2:$B$35,Planilha1!$C$2:$C$35),0)</f>
        <v>0</v>
      </c>
      <c r="F46" s="31"/>
      <c r="G46" s="32" t="b">
        <v>0</v>
      </c>
      <c r="H4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" spans="2:8" x14ac:dyDescent="0.25">
      <c r="B47" s="27"/>
      <c r="C47" s="28" t="str">
        <f>IF(Tabela1[[#This Row],[Data]]&lt;&gt;"",YEAR(Tabela1[[#This Row],[Data]])*100+MONTH(B47),"")</f>
        <v/>
      </c>
      <c r="D47" s="29"/>
      <c r="E47" s="30">
        <f>IFERROR(_xlfn.XLOOKUP(Tabela1[[#This Row],[Plano de Conta]],Planilha1!$B$2:$B$35,Planilha1!$C$2:$C$35),0)</f>
        <v>0</v>
      </c>
      <c r="F47" s="31"/>
      <c r="G47" s="32" t="b">
        <v>0</v>
      </c>
      <c r="H4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" spans="2:8" x14ac:dyDescent="0.25">
      <c r="B48" s="27"/>
      <c r="C48" s="28" t="str">
        <f>IF(Tabela1[[#This Row],[Data]]&lt;&gt;"",YEAR(Tabela1[[#This Row],[Data]])*100+MONTH(B48),"")</f>
        <v/>
      </c>
      <c r="D48" s="29"/>
      <c r="E48" s="30">
        <f>IFERROR(_xlfn.XLOOKUP(Tabela1[[#This Row],[Plano de Conta]],Planilha1!$B$2:$B$35,Planilha1!$C$2:$C$35),0)</f>
        <v>0</v>
      </c>
      <c r="F48" s="31"/>
      <c r="G48" s="32" t="b">
        <v>0</v>
      </c>
      <c r="H4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" spans="2:8" x14ac:dyDescent="0.25">
      <c r="B49" s="27"/>
      <c r="C49" s="28" t="str">
        <f>IF(Tabela1[[#This Row],[Data]]&lt;&gt;"",YEAR(Tabela1[[#This Row],[Data]])*100+MONTH(B49),"")</f>
        <v/>
      </c>
      <c r="D49" s="29"/>
      <c r="E49" s="30">
        <f>IFERROR(_xlfn.XLOOKUP(Tabela1[[#This Row],[Plano de Conta]],Planilha1!$B$2:$B$35,Planilha1!$C$2:$C$35),0)</f>
        <v>0</v>
      </c>
      <c r="F49" s="31"/>
      <c r="G49" s="32" t="b">
        <v>0</v>
      </c>
      <c r="H4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" spans="2:8" x14ac:dyDescent="0.25">
      <c r="B50" s="27"/>
      <c r="C50" s="28" t="str">
        <f>IF(Tabela1[[#This Row],[Data]]&lt;&gt;"",YEAR(Tabela1[[#This Row],[Data]])*100+MONTH(B50),"")</f>
        <v/>
      </c>
      <c r="D50" s="29"/>
      <c r="E50" s="30">
        <f>IFERROR(_xlfn.XLOOKUP(Tabela1[[#This Row],[Plano de Conta]],Planilha1!$B$2:$B$35,Planilha1!$C$2:$C$35),0)</f>
        <v>0</v>
      </c>
      <c r="F50" s="31"/>
      <c r="G50" s="32" t="b">
        <v>0</v>
      </c>
      <c r="H5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" spans="2:8" x14ac:dyDescent="0.25">
      <c r="B51" s="27"/>
      <c r="C51" s="28" t="str">
        <f>IF(Tabela1[[#This Row],[Data]]&lt;&gt;"",YEAR(Tabela1[[#This Row],[Data]])*100+MONTH(B51),"")</f>
        <v/>
      </c>
      <c r="D51" s="29"/>
      <c r="E51" s="30">
        <f>IFERROR(_xlfn.XLOOKUP(Tabela1[[#This Row],[Plano de Conta]],Planilha1!$B$2:$B$35,Planilha1!$C$2:$C$35),0)</f>
        <v>0</v>
      </c>
      <c r="F51" s="31"/>
      <c r="G51" s="32" t="b">
        <v>0</v>
      </c>
      <c r="H5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" spans="2:8" x14ac:dyDescent="0.25">
      <c r="B52" s="27"/>
      <c r="C52" s="28" t="str">
        <f>IF(Tabela1[[#This Row],[Data]]&lt;&gt;"",YEAR(Tabela1[[#This Row],[Data]])*100+MONTH(B52),"")</f>
        <v/>
      </c>
      <c r="D52" s="29"/>
      <c r="E52" s="30">
        <f>IFERROR(_xlfn.XLOOKUP(Tabela1[[#This Row],[Plano de Conta]],Planilha1!$B$2:$B$35,Planilha1!$C$2:$C$35),0)</f>
        <v>0</v>
      </c>
      <c r="F52" s="31"/>
      <c r="G52" s="32" t="b">
        <v>0</v>
      </c>
      <c r="H5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" spans="2:8" x14ac:dyDescent="0.25">
      <c r="B53" s="27"/>
      <c r="C53" s="28" t="str">
        <f>IF(Tabela1[[#This Row],[Data]]&lt;&gt;"",YEAR(Tabela1[[#This Row],[Data]])*100+MONTH(B53),"")</f>
        <v/>
      </c>
      <c r="D53" s="29"/>
      <c r="E53" s="30">
        <f>IFERROR(_xlfn.XLOOKUP(Tabela1[[#This Row],[Plano de Conta]],Planilha1!$B$2:$B$35,Planilha1!$C$2:$C$35),0)</f>
        <v>0</v>
      </c>
      <c r="F53" s="31"/>
      <c r="G53" s="32" t="b">
        <v>0</v>
      </c>
      <c r="H5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4" spans="2:8" x14ac:dyDescent="0.25">
      <c r="B54" s="27"/>
      <c r="C54" s="28" t="str">
        <f>IF(Tabela1[[#This Row],[Data]]&lt;&gt;"",YEAR(Tabela1[[#This Row],[Data]])*100+MONTH(B54),"")</f>
        <v/>
      </c>
      <c r="D54" s="29"/>
      <c r="E54" s="30">
        <f>IFERROR(_xlfn.XLOOKUP(Tabela1[[#This Row],[Plano de Conta]],Planilha1!$B$2:$B$35,Planilha1!$C$2:$C$35),0)</f>
        <v>0</v>
      </c>
      <c r="F54" s="31"/>
      <c r="G54" s="32" t="b">
        <v>0</v>
      </c>
      <c r="H5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5" spans="2:8" x14ac:dyDescent="0.25">
      <c r="B55" s="27"/>
      <c r="C55" s="28" t="str">
        <f>IF(Tabela1[[#This Row],[Data]]&lt;&gt;"",YEAR(Tabela1[[#This Row],[Data]])*100+MONTH(B55),"")</f>
        <v/>
      </c>
      <c r="D55" s="29"/>
      <c r="E55" s="30">
        <f>IFERROR(_xlfn.XLOOKUP(Tabela1[[#This Row],[Plano de Conta]],Planilha1!$B$2:$B$35,Planilha1!$C$2:$C$35),0)</f>
        <v>0</v>
      </c>
      <c r="F55" s="31"/>
      <c r="G55" s="32" t="b">
        <v>0</v>
      </c>
      <c r="H5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6" spans="2:8" x14ac:dyDescent="0.25">
      <c r="B56" s="27"/>
      <c r="C56" s="28" t="str">
        <f>IF(Tabela1[[#This Row],[Data]]&lt;&gt;"",YEAR(Tabela1[[#This Row],[Data]])*100+MONTH(B56),"")</f>
        <v/>
      </c>
      <c r="D56" s="29"/>
      <c r="E56" s="30">
        <f>IFERROR(_xlfn.XLOOKUP(Tabela1[[#This Row],[Plano de Conta]],Planilha1!$B$2:$B$35,Planilha1!$C$2:$C$35),0)</f>
        <v>0</v>
      </c>
      <c r="F56" s="31"/>
      <c r="G56" s="32" t="b">
        <v>0</v>
      </c>
      <c r="H5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7" spans="2:8" x14ac:dyDescent="0.25">
      <c r="B57" s="27"/>
      <c r="C57" s="28" t="str">
        <f>IF(Tabela1[[#This Row],[Data]]&lt;&gt;"",YEAR(Tabela1[[#This Row],[Data]])*100+MONTH(B57),"")</f>
        <v/>
      </c>
      <c r="D57" s="29"/>
      <c r="E57" s="30">
        <f>IFERROR(_xlfn.XLOOKUP(Tabela1[[#This Row],[Plano de Conta]],Planilha1!$B$2:$B$35,Planilha1!$C$2:$C$35),0)</f>
        <v>0</v>
      </c>
      <c r="F57" s="31"/>
      <c r="G57" s="32" t="b">
        <v>0</v>
      </c>
      <c r="H5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8" spans="2:8" x14ac:dyDescent="0.25">
      <c r="B58" s="27"/>
      <c r="C58" s="28" t="str">
        <f>IF(Tabela1[[#This Row],[Data]]&lt;&gt;"",YEAR(Tabela1[[#This Row],[Data]])*100+MONTH(B58),"")</f>
        <v/>
      </c>
      <c r="D58" s="29"/>
      <c r="E58" s="30">
        <f>IFERROR(_xlfn.XLOOKUP(Tabela1[[#This Row],[Plano de Conta]],Planilha1!$B$2:$B$35,Planilha1!$C$2:$C$35),0)</f>
        <v>0</v>
      </c>
      <c r="F58" s="31"/>
      <c r="G58" s="32" t="b">
        <v>0</v>
      </c>
      <c r="H5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9" spans="2:8" x14ac:dyDescent="0.25">
      <c r="B59" s="27"/>
      <c r="C59" s="28" t="str">
        <f>IF(Tabela1[[#This Row],[Data]]&lt;&gt;"",YEAR(Tabela1[[#This Row],[Data]])*100+MONTH(B59),"")</f>
        <v/>
      </c>
      <c r="D59" s="29"/>
      <c r="E59" s="30">
        <f>IFERROR(_xlfn.XLOOKUP(Tabela1[[#This Row],[Plano de Conta]],Planilha1!$B$2:$B$35,Planilha1!$C$2:$C$35),0)</f>
        <v>0</v>
      </c>
      <c r="F59" s="31"/>
      <c r="G59" s="32" t="b">
        <v>0</v>
      </c>
      <c r="H5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0" spans="2:8" x14ac:dyDescent="0.25">
      <c r="B60" s="27"/>
      <c r="C60" s="28" t="str">
        <f>IF(Tabela1[[#This Row],[Data]]&lt;&gt;"",YEAR(Tabela1[[#This Row],[Data]])*100+MONTH(B60),"")</f>
        <v/>
      </c>
      <c r="D60" s="29"/>
      <c r="E60" s="30">
        <f>IFERROR(_xlfn.XLOOKUP(Tabela1[[#This Row],[Plano de Conta]],Planilha1!$B$2:$B$35,Planilha1!$C$2:$C$35),0)</f>
        <v>0</v>
      </c>
      <c r="F60" s="31"/>
      <c r="G60" s="32" t="b">
        <v>0</v>
      </c>
      <c r="H6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1" spans="2:8" x14ac:dyDescent="0.25">
      <c r="B61" s="27"/>
      <c r="C61" s="28" t="str">
        <f>IF(Tabela1[[#This Row],[Data]]&lt;&gt;"",YEAR(Tabela1[[#This Row],[Data]])*100+MONTH(B61),"")</f>
        <v/>
      </c>
      <c r="D61" s="29"/>
      <c r="E61" s="30">
        <f>IFERROR(_xlfn.XLOOKUP(Tabela1[[#This Row],[Plano de Conta]],Planilha1!$B$2:$B$35,Planilha1!$C$2:$C$35),0)</f>
        <v>0</v>
      </c>
      <c r="F61" s="31"/>
      <c r="G61" s="32" t="b">
        <v>0</v>
      </c>
      <c r="H6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2" spans="2:8" x14ac:dyDescent="0.25">
      <c r="B62" s="27"/>
      <c r="C62" s="28" t="str">
        <f>IF(Tabela1[[#This Row],[Data]]&lt;&gt;"",YEAR(Tabela1[[#This Row],[Data]])*100+MONTH(B62),"")</f>
        <v/>
      </c>
      <c r="D62" s="29"/>
      <c r="E62" s="30">
        <f>IFERROR(_xlfn.XLOOKUP(Tabela1[[#This Row],[Plano de Conta]],Planilha1!$B$2:$B$35,Planilha1!$C$2:$C$35),0)</f>
        <v>0</v>
      </c>
      <c r="F62" s="31"/>
      <c r="G62" s="32" t="b">
        <v>0</v>
      </c>
      <c r="H6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3" spans="2:8" x14ac:dyDescent="0.25">
      <c r="B63" s="27"/>
      <c r="C63" s="28" t="str">
        <f>IF(Tabela1[[#This Row],[Data]]&lt;&gt;"",YEAR(Tabela1[[#This Row],[Data]])*100+MONTH(B63),"")</f>
        <v/>
      </c>
      <c r="D63" s="29"/>
      <c r="E63" s="30">
        <f>IFERROR(_xlfn.XLOOKUP(Tabela1[[#This Row],[Plano de Conta]],Planilha1!$B$2:$B$35,Planilha1!$C$2:$C$35),0)</f>
        <v>0</v>
      </c>
      <c r="F63" s="31"/>
      <c r="G63" s="32" t="b">
        <v>0</v>
      </c>
      <c r="H6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4" spans="2:8" x14ac:dyDescent="0.25">
      <c r="B64" s="27"/>
      <c r="C64" s="28" t="str">
        <f>IF(Tabela1[[#This Row],[Data]]&lt;&gt;"",YEAR(Tabela1[[#This Row],[Data]])*100+MONTH(B64),"")</f>
        <v/>
      </c>
      <c r="D64" s="29"/>
      <c r="E64" s="30">
        <f>IFERROR(_xlfn.XLOOKUP(Tabela1[[#This Row],[Plano de Conta]],Planilha1!$B$2:$B$35,Planilha1!$C$2:$C$35),0)</f>
        <v>0</v>
      </c>
      <c r="F64" s="31"/>
      <c r="G64" s="32" t="b">
        <v>0</v>
      </c>
      <c r="H6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5" spans="2:8" x14ac:dyDescent="0.25">
      <c r="B65" s="27"/>
      <c r="C65" s="28" t="str">
        <f>IF(Tabela1[[#This Row],[Data]]&lt;&gt;"",YEAR(Tabela1[[#This Row],[Data]])*100+MONTH(B65),"")</f>
        <v/>
      </c>
      <c r="D65" s="29"/>
      <c r="E65" s="30">
        <f>IFERROR(_xlfn.XLOOKUP(Tabela1[[#This Row],[Plano de Conta]],Planilha1!$B$2:$B$35,Planilha1!$C$2:$C$35),0)</f>
        <v>0</v>
      </c>
      <c r="F65" s="31"/>
      <c r="G65" s="32" t="b">
        <v>0</v>
      </c>
      <c r="H6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6" spans="2:8" x14ac:dyDescent="0.25">
      <c r="B66" s="27"/>
      <c r="C66" s="28" t="str">
        <f>IF(Tabela1[[#This Row],[Data]]&lt;&gt;"",YEAR(Tabela1[[#This Row],[Data]])*100+MONTH(B66),"")</f>
        <v/>
      </c>
      <c r="D66" s="29"/>
      <c r="E66" s="30">
        <f>IFERROR(_xlfn.XLOOKUP(Tabela1[[#This Row],[Plano de Conta]],Planilha1!$B$2:$B$35,Planilha1!$C$2:$C$35),0)</f>
        <v>0</v>
      </c>
      <c r="F66" s="31"/>
      <c r="G66" s="32" t="b">
        <v>0</v>
      </c>
      <c r="H6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7" spans="2:8" x14ac:dyDescent="0.25">
      <c r="B67" s="27"/>
      <c r="C67" s="28" t="str">
        <f>IF(Tabela1[[#This Row],[Data]]&lt;&gt;"",YEAR(Tabela1[[#This Row],[Data]])*100+MONTH(B67),"")</f>
        <v/>
      </c>
      <c r="D67" s="29"/>
      <c r="E67" s="30">
        <f>IFERROR(_xlfn.XLOOKUP(Tabela1[[#This Row],[Plano de Conta]],Planilha1!$B$2:$B$35,Planilha1!$C$2:$C$35),0)</f>
        <v>0</v>
      </c>
      <c r="F67" s="31"/>
      <c r="G67" s="32" t="b">
        <v>0</v>
      </c>
      <c r="H6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8" spans="2:8" x14ac:dyDescent="0.25">
      <c r="B68" s="27"/>
      <c r="C68" s="28" t="str">
        <f>IF(Tabela1[[#This Row],[Data]]&lt;&gt;"",YEAR(Tabela1[[#This Row],[Data]])*100+MONTH(B68),"")</f>
        <v/>
      </c>
      <c r="D68" s="29"/>
      <c r="E68" s="30">
        <f>IFERROR(_xlfn.XLOOKUP(Tabela1[[#This Row],[Plano de Conta]],Planilha1!$B$2:$B$35,Planilha1!$C$2:$C$35),0)</f>
        <v>0</v>
      </c>
      <c r="F68" s="31"/>
      <c r="G68" s="32" t="b">
        <v>0</v>
      </c>
      <c r="H6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69" spans="2:8" x14ac:dyDescent="0.25">
      <c r="B69" s="27"/>
      <c r="C69" s="28" t="str">
        <f>IF(Tabela1[[#This Row],[Data]]&lt;&gt;"",YEAR(Tabela1[[#This Row],[Data]])*100+MONTH(B69),"")</f>
        <v/>
      </c>
      <c r="D69" s="29"/>
      <c r="E69" s="30">
        <f>IFERROR(_xlfn.XLOOKUP(Tabela1[[#This Row],[Plano de Conta]],Planilha1!$B$2:$B$35,Planilha1!$C$2:$C$35),0)</f>
        <v>0</v>
      </c>
      <c r="F69" s="31"/>
      <c r="G69" s="32" t="b">
        <v>0</v>
      </c>
      <c r="H6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0" spans="2:8" x14ac:dyDescent="0.25">
      <c r="B70" s="27"/>
      <c r="C70" s="28" t="str">
        <f>IF(Tabela1[[#This Row],[Data]]&lt;&gt;"",YEAR(Tabela1[[#This Row],[Data]])*100+MONTH(B70),"")</f>
        <v/>
      </c>
      <c r="D70" s="29"/>
      <c r="E70" s="30">
        <f>IFERROR(_xlfn.XLOOKUP(Tabela1[[#This Row],[Plano de Conta]],Planilha1!$B$2:$B$35,Planilha1!$C$2:$C$35),0)</f>
        <v>0</v>
      </c>
      <c r="F70" s="31"/>
      <c r="G70" s="32" t="b">
        <v>0</v>
      </c>
      <c r="H7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1" spans="2:8" x14ac:dyDescent="0.25">
      <c r="B71" s="27"/>
      <c r="C71" s="28" t="str">
        <f>IF(Tabela1[[#This Row],[Data]]&lt;&gt;"",YEAR(Tabela1[[#This Row],[Data]])*100+MONTH(B71),"")</f>
        <v/>
      </c>
      <c r="D71" s="29"/>
      <c r="E71" s="30">
        <f>IFERROR(_xlfn.XLOOKUP(Tabela1[[#This Row],[Plano de Conta]],Planilha1!$B$2:$B$35,Planilha1!$C$2:$C$35),0)</f>
        <v>0</v>
      </c>
      <c r="F71" s="31"/>
      <c r="G71" s="32" t="b">
        <v>0</v>
      </c>
      <c r="H7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2" spans="2:8" x14ac:dyDescent="0.25">
      <c r="B72" s="27"/>
      <c r="C72" s="28" t="str">
        <f>IF(Tabela1[[#This Row],[Data]]&lt;&gt;"",YEAR(Tabela1[[#This Row],[Data]])*100+MONTH(B72),"")</f>
        <v/>
      </c>
      <c r="D72" s="29"/>
      <c r="E72" s="30">
        <f>IFERROR(_xlfn.XLOOKUP(Tabela1[[#This Row],[Plano de Conta]],Planilha1!$B$2:$B$35,Planilha1!$C$2:$C$35),0)</f>
        <v>0</v>
      </c>
      <c r="F72" s="31"/>
      <c r="G72" s="32" t="b">
        <v>0</v>
      </c>
      <c r="H7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3" spans="2:8" x14ac:dyDescent="0.25">
      <c r="B73" s="27"/>
      <c r="C73" s="28" t="str">
        <f>IF(Tabela1[[#This Row],[Data]]&lt;&gt;"",YEAR(Tabela1[[#This Row],[Data]])*100+MONTH(B73),"")</f>
        <v/>
      </c>
      <c r="D73" s="29"/>
      <c r="E73" s="30">
        <f>IFERROR(_xlfn.XLOOKUP(Tabela1[[#This Row],[Plano de Conta]],Planilha1!$B$2:$B$35,Planilha1!$C$2:$C$35),0)</f>
        <v>0</v>
      </c>
      <c r="F73" s="31"/>
      <c r="G73" s="32" t="b">
        <v>0</v>
      </c>
      <c r="H7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4" spans="2:8" x14ac:dyDescent="0.25">
      <c r="B74" s="27"/>
      <c r="C74" s="28" t="str">
        <f>IF(Tabela1[[#This Row],[Data]]&lt;&gt;"",YEAR(Tabela1[[#This Row],[Data]])*100+MONTH(B74),"")</f>
        <v/>
      </c>
      <c r="D74" s="29"/>
      <c r="E74" s="30">
        <f>IFERROR(_xlfn.XLOOKUP(Tabela1[[#This Row],[Plano de Conta]],Planilha1!$B$2:$B$35,Planilha1!$C$2:$C$35),0)</f>
        <v>0</v>
      </c>
      <c r="F74" s="31"/>
      <c r="G74" s="32" t="b">
        <v>0</v>
      </c>
      <c r="H7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5" spans="2:8" x14ac:dyDescent="0.25">
      <c r="B75" s="27"/>
      <c r="C75" s="28" t="str">
        <f>IF(Tabela1[[#This Row],[Data]]&lt;&gt;"",YEAR(Tabela1[[#This Row],[Data]])*100+MONTH(B75),"")</f>
        <v/>
      </c>
      <c r="D75" s="29"/>
      <c r="E75" s="30">
        <f>IFERROR(_xlfn.XLOOKUP(Tabela1[[#This Row],[Plano de Conta]],Planilha1!$B$2:$B$35,Planilha1!$C$2:$C$35),0)</f>
        <v>0</v>
      </c>
      <c r="F75" s="31"/>
      <c r="G75" s="32" t="b">
        <v>0</v>
      </c>
      <c r="H7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6" spans="2:8" x14ac:dyDescent="0.25">
      <c r="B76" s="27"/>
      <c r="C76" s="28" t="str">
        <f>IF(Tabela1[[#This Row],[Data]]&lt;&gt;"",YEAR(Tabela1[[#This Row],[Data]])*100+MONTH(B76),"")</f>
        <v/>
      </c>
      <c r="D76" s="29"/>
      <c r="E76" s="30">
        <f>IFERROR(_xlfn.XLOOKUP(Tabela1[[#This Row],[Plano de Conta]],Planilha1!$B$2:$B$35,Planilha1!$C$2:$C$35),0)</f>
        <v>0</v>
      </c>
      <c r="F76" s="31"/>
      <c r="G76" s="32" t="b">
        <v>0</v>
      </c>
      <c r="H7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7" spans="2:8" x14ac:dyDescent="0.25">
      <c r="B77" s="27"/>
      <c r="C77" s="28" t="str">
        <f>IF(Tabela1[[#This Row],[Data]]&lt;&gt;"",YEAR(Tabela1[[#This Row],[Data]])*100+MONTH(B77),"")</f>
        <v/>
      </c>
      <c r="D77" s="29"/>
      <c r="E77" s="30">
        <f>IFERROR(_xlfn.XLOOKUP(Tabela1[[#This Row],[Plano de Conta]],Planilha1!$B$2:$B$35,Planilha1!$C$2:$C$35),0)</f>
        <v>0</v>
      </c>
      <c r="F77" s="31"/>
      <c r="G77" s="32" t="b">
        <v>0</v>
      </c>
      <c r="H7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8" spans="2:8" x14ac:dyDescent="0.25">
      <c r="B78" s="27"/>
      <c r="C78" s="28" t="str">
        <f>IF(Tabela1[[#This Row],[Data]]&lt;&gt;"",YEAR(Tabela1[[#This Row],[Data]])*100+MONTH(B78),"")</f>
        <v/>
      </c>
      <c r="D78" s="29"/>
      <c r="E78" s="30">
        <f>IFERROR(_xlfn.XLOOKUP(Tabela1[[#This Row],[Plano de Conta]],Planilha1!$B$2:$B$35,Planilha1!$C$2:$C$35),0)</f>
        <v>0</v>
      </c>
      <c r="F78" s="31"/>
      <c r="G78" s="32" t="b">
        <v>0</v>
      </c>
      <c r="H7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79" spans="2:8" x14ac:dyDescent="0.25">
      <c r="B79" s="27"/>
      <c r="C79" s="28" t="str">
        <f>IF(Tabela1[[#This Row],[Data]]&lt;&gt;"",YEAR(Tabela1[[#This Row],[Data]])*100+MONTH(B79),"")</f>
        <v/>
      </c>
      <c r="D79" s="29"/>
      <c r="E79" s="30">
        <f>IFERROR(_xlfn.XLOOKUP(Tabela1[[#This Row],[Plano de Conta]],Planilha1!$B$2:$B$35,Planilha1!$C$2:$C$35),0)</f>
        <v>0</v>
      </c>
      <c r="F79" s="31"/>
      <c r="G79" s="32" t="b">
        <v>0</v>
      </c>
      <c r="H7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0" spans="2:8" x14ac:dyDescent="0.25">
      <c r="B80" s="27"/>
      <c r="C80" s="28" t="str">
        <f>IF(Tabela1[[#This Row],[Data]]&lt;&gt;"",YEAR(Tabela1[[#This Row],[Data]])*100+MONTH(B80),"")</f>
        <v/>
      </c>
      <c r="D80" s="29"/>
      <c r="E80" s="30">
        <f>IFERROR(_xlfn.XLOOKUP(Tabela1[[#This Row],[Plano de Conta]],Planilha1!$B$2:$B$35,Planilha1!$C$2:$C$35),0)</f>
        <v>0</v>
      </c>
      <c r="F80" s="31"/>
      <c r="G80" s="32" t="b">
        <v>0</v>
      </c>
      <c r="H8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1" spans="2:8" x14ac:dyDescent="0.25">
      <c r="B81" s="27"/>
      <c r="C81" s="28" t="str">
        <f>IF(Tabela1[[#This Row],[Data]]&lt;&gt;"",YEAR(Tabela1[[#This Row],[Data]])*100+MONTH(B81),"")</f>
        <v/>
      </c>
      <c r="D81" s="29"/>
      <c r="E81" s="30">
        <f>IFERROR(_xlfn.XLOOKUP(Tabela1[[#This Row],[Plano de Conta]],Planilha1!$B$2:$B$35,Planilha1!$C$2:$C$35),0)</f>
        <v>0</v>
      </c>
      <c r="F81" s="31"/>
      <c r="G81" s="32" t="b">
        <v>0</v>
      </c>
      <c r="H8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2" spans="2:8" x14ac:dyDescent="0.25">
      <c r="B82" s="27"/>
      <c r="C82" s="28" t="str">
        <f>IF(Tabela1[[#This Row],[Data]]&lt;&gt;"",YEAR(Tabela1[[#This Row],[Data]])*100+MONTH(B82),"")</f>
        <v/>
      </c>
      <c r="D82" s="29"/>
      <c r="E82" s="30">
        <f>IFERROR(_xlfn.XLOOKUP(Tabela1[[#This Row],[Plano de Conta]],Planilha1!$B$2:$B$35,Planilha1!$C$2:$C$35),0)</f>
        <v>0</v>
      </c>
      <c r="F82" s="31"/>
      <c r="G82" s="32" t="b">
        <v>0</v>
      </c>
      <c r="H8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3" spans="2:8" x14ac:dyDescent="0.25">
      <c r="B83" s="27"/>
      <c r="C83" s="28" t="str">
        <f>IF(Tabela1[[#This Row],[Data]]&lt;&gt;"",YEAR(Tabela1[[#This Row],[Data]])*100+MONTH(B83),"")</f>
        <v/>
      </c>
      <c r="D83" s="29"/>
      <c r="E83" s="30">
        <f>IFERROR(_xlfn.XLOOKUP(Tabela1[[#This Row],[Plano de Conta]],Planilha1!$B$2:$B$35,Planilha1!$C$2:$C$35),0)</f>
        <v>0</v>
      </c>
      <c r="F83" s="31"/>
      <c r="G83" s="32" t="b">
        <v>0</v>
      </c>
      <c r="H8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4" spans="2:8" x14ac:dyDescent="0.25">
      <c r="B84" s="27"/>
      <c r="C84" s="28" t="str">
        <f>IF(Tabela1[[#This Row],[Data]]&lt;&gt;"",YEAR(Tabela1[[#This Row],[Data]])*100+MONTH(B84),"")</f>
        <v/>
      </c>
      <c r="D84" s="29"/>
      <c r="E84" s="30">
        <f>IFERROR(_xlfn.XLOOKUP(Tabela1[[#This Row],[Plano de Conta]],Planilha1!$B$2:$B$35,Planilha1!$C$2:$C$35),0)</f>
        <v>0</v>
      </c>
      <c r="F84" s="31"/>
      <c r="G84" s="32" t="b">
        <v>0</v>
      </c>
      <c r="H8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5" spans="2:8" x14ac:dyDescent="0.25">
      <c r="B85" s="27"/>
      <c r="C85" s="28" t="str">
        <f>IF(Tabela1[[#This Row],[Data]]&lt;&gt;"",YEAR(Tabela1[[#This Row],[Data]])*100+MONTH(B85),"")</f>
        <v/>
      </c>
      <c r="D85" s="29"/>
      <c r="E85" s="30">
        <f>IFERROR(_xlfn.XLOOKUP(Tabela1[[#This Row],[Plano de Conta]],Planilha1!$B$2:$B$35,Planilha1!$C$2:$C$35),0)</f>
        <v>0</v>
      </c>
      <c r="F85" s="31"/>
      <c r="G85" s="32" t="b">
        <v>0</v>
      </c>
      <c r="H8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6" spans="2:8" x14ac:dyDescent="0.25">
      <c r="B86" s="27"/>
      <c r="C86" s="28" t="str">
        <f>IF(Tabela1[[#This Row],[Data]]&lt;&gt;"",YEAR(Tabela1[[#This Row],[Data]])*100+MONTH(B86),"")</f>
        <v/>
      </c>
      <c r="D86" s="29"/>
      <c r="E86" s="30">
        <f>IFERROR(_xlfn.XLOOKUP(Tabela1[[#This Row],[Plano de Conta]],Planilha1!$B$2:$B$35,Planilha1!$C$2:$C$35),0)</f>
        <v>0</v>
      </c>
      <c r="F86" s="31"/>
      <c r="G86" s="32" t="b">
        <v>0</v>
      </c>
      <c r="H8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7" spans="2:8" x14ac:dyDescent="0.25">
      <c r="B87" s="27"/>
      <c r="C87" s="28" t="str">
        <f>IF(Tabela1[[#This Row],[Data]]&lt;&gt;"",YEAR(Tabela1[[#This Row],[Data]])*100+MONTH(B87),"")</f>
        <v/>
      </c>
      <c r="D87" s="29"/>
      <c r="E87" s="30">
        <f>IFERROR(_xlfn.XLOOKUP(Tabela1[[#This Row],[Plano de Conta]],Planilha1!$B$2:$B$35,Planilha1!$C$2:$C$35),0)</f>
        <v>0</v>
      </c>
      <c r="F87" s="31"/>
      <c r="G87" s="32" t="b">
        <v>0</v>
      </c>
      <c r="H8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8" spans="2:8" x14ac:dyDescent="0.25">
      <c r="B88" s="27"/>
      <c r="C88" s="28" t="str">
        <f>IF(Tabela1[[#This Row],[Data]]&lt;&gt;"",YEAR(Tabela1[[#This Row],[Data]])*100+MONTH(B88),"")</f>
        <v/>
      </c>
      <c r="D88" s="29"/>
      <c r="E88" s="30">
        <f>IFERROR(_xlfn.XLOOKUP(Tabela1[[#This Row],[Plano de Conta]],Planilha1!$B$2:$B$35,Planilha1!$C$2:$C$35),0)</f>
        <v>0</v>
      </c>
      <c r="F88" s="31"/>
      <c r="G88" s="32" t="b">
        <v>0</v>
      </c>
      <c r="H8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89" spans="2:8" x14ac:dyDescent="0.25">
      <c r="B89" s="27"/>
      <c r="C89" s="28" t="str">
        <f>IF(Tabela1[[#This Row],[Data]]&lt;&gt;"",YEAR(Tabela1[[#This Row],[Data]])*100+MONTH(B89),"")</f>
        <v/>
      </c>
      <c r="D89" s="29"/>
      <c r="E89" s="30">
        <f>IFERROR(_xlfn.XLOOKUP(Tabela1[[#This Row],[Plano de Conta]],Planilha1!$B$2:$B$35,Planilha1!$C$2:$C$35),0)</f>
        <v>0</v>
      </c>
      <c r="F89" s="31"/>
      <c r="G89" s="32" t="b">
        <v>0</v>
      </c>
      <c r="H8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0" spans="2:8" x14ac:dyDescent="0.25">
      <c r="B90" s="27"/>
      <c r="C90" s="28" t="str">
        <f>IF(Tabela1[[#This Row],[Data]]&lt;&gt;"",YEAR(Tabela1[[#This Row],[Data]])*100+MONTH(B90),"")</f>
        <v/>
      </c>
      <c r="D90" s="29"/>
      <c r="E90" s="30">
        <f>IFERROR(_xlfn.XLOOKUP(Tabela1[[#This Row],[Plano de Conta]],Planilha1!$B$2:$B$35,Planilha1!$C$2:$C$35),0)</f>
        <v>0</v>
      </c>
      <c r="F90" s="31"/>
      <c r="G90" s="32" t="b">
        <v>0</v>
      </c>
      <c r="H9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1" spans="2:8" x14ac:dyDescent="0.25">
      <c r="B91" s="27"/>
      <c r="C91" s="28" t="str">
        <f>IF(Tabela1[[#This Row],[Data]]&lt;&gt;"",YEAR(Tabela1[[#This Row],[Data]])*100+MONTH(B91),"")</f>
        <v/>
      </c>
      <c r="D91" s="29"/>
      <c r="E91" s="30">
        <f>IFERROR(_xlfn.XLOOKUP(Tabela1[[#This Row],[Plano de Conta]],Planilha1!$B$2:$B$35,Planilha1!$C$2:$C$35),0)</f>
        <v>0</v>
      </c>
      <c r="F91" s="31"/>
      <c r="G91" s="32" t="b">
        <v>0</v>
      </c>
      <c r="H9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2" spans="2:8" x14ac:dyDescent="0.25">
      <c r="B92" s="27"/>
      <c r="C92" s="28" t="str">
        <f>IF(Tabela1[[#This Row],[Data]]&lt;&gt;"",YEAR(Tabela1[[#This Row],[Data]])*100+MONTH(B92),"")</f>
        <v/>
      </c>
      <c r="D92" s="29"/>
      <c r="E92" s="30">
        <f>IFERROR(_xlfn.XLOOKUP(Tabela1[[#This Row],[Plano de Conta]],Planilha1!$B$2:$B$35,Planilha1!$C$2:$C$35),0)</f>
        <v>0</v>
      </c>
      <c r="F92" s="31"/>
      <c r="G92" s="32" t="b">
        <v>0</v>
      </c>
      <c r="H9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3" spans="2:8" x14ac:dyDescent="0.25">
      <c r="B93" s="27"/>
      <c r="C93" s="28" t="str">
        <f>IF(Tabela1[[#This Row],[Data]]&lt;&gt;"",YEAR(Tabela1[[#This Row],[Data]])*100+MONTH(B93),"")</f>
        <v/>
      </c>
      <c r="D93" s="29"/>
      <c r="E93" s="30">
        <f>IFERROR(_xlfn.XLOOKUP(Tabela1[[#This Row],[Plano de Conta]],Planilha1!$B$2:$B$35,Planilha1!$C$2:$C$35),0)</f>
        <v>0</v>
      </c>
      <c r="F93" s="31"/>
      <c r="G93" s="32" t="b">
        <v>0</v>
      </c>
      <c r="H9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4" spans="2:8" x14ac:dyDescent="0.25">
      <c r="B94" s="27"/>
      <c r="C94" s="28" t="str">
        <f>IF(Tabela1[[#This Row],[Data]]&lt;&gt;"",YEAR(Tabela1[[#This Row],[Data]])*100+MONTH(B94),"")</f>
        <v/>
      </c>
      <c r="D94" s="29"/>
      <c r="E94" s="30">
        <f>IFERROR(_xlfn.XLOOKUP(Tabela1[[#This Row],[Plano de Conta]],Planilha1!$B$2:$B$35,Planilha1!$C$2:$C$35),0)</f>
        <v>0</v>
      </c>
      <c r="F94" s="31"/>
      <c r="G94" s="32" t="b">
        <v>0</v>
      </c>
      <c r="H9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5" spans="2:8" x14ac:dyDescent="0.25">
      <c r="B95" s="27"/>
      <c r="C95" s="28" t="str">
        <f>IF(Tabela1[[#This Row],[Data]]&lt;&gt;"",YEAR(Tabela1[[#This Row],[Data]])*100+MONTH(B95),"")</f>
        <v/>
      </c>
      <c r="D95" s="29"/>
      <c r="E95" s="30">
        <f>IFERROR(_xlfn.XLOOKUP(Tabela1[[#This Row],[Plano de Conta]],Planilha1!$B$2:$B$35,Planilha1!$C$2:$C$35),0)</f>
        <v>0</v>
      </c>
      <c r="F95" s="31"/>
      <c r="G95" s="32" t="b">
        <v>0</v>
      </c>
      <c r="H9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6" spans="2:8" x14ac:dyDescent="0.25">
      <c r="B96" s="27"/>
      <c r="C96" s="28" t="str">
        <f>IF(Tabela1[[#This Row],[Data]]&lt;&gt;"",YEAR(Tabela1[[#This Row],[Data]])*100+MONTH(B96),"")</f>
        <v/>
      </c>
      <c r="D96" s="29"/>
      <c r="E96" s="30">
        <f>IFERROR(_xlfn.XLOOKUP(Tabela1[[#This Row],[Plano de Conta]],Planilha1!$B$2:$B$35,Planilha1!$C$2:$C$35),0)</f>
        <v>0</v>
      </c>
      <c r="F96" s="31"/>
      <c r="G96" s="32" t="b">
        <v>0</v>
      </c>
      <c r="H9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7" spans="2:8" x14ac:dyDescent="0.25">
      <c r="B97" s="27"/>
      <c r="C97" s="28" t="str">
        <f>IF(Tabela1[[#This Row],[Data]]&lt;&gt;"",YEAR(Tabela1[[#This Row],[Data]])*100+MONTH(B97),"")</f>
        <v/>
      </c>
      <c r="D97" s="29"/>
      <c r="E97" s="30">
        <f>IFERROR(_xlfn.XLOOKUP(Tabela1[[#This Row],[Plano de Conta]],Planilha1!$B$2:$B$35,Planilha1!$C$2:$C$35),0)</f>
        <v>0</v>
      </c>
      <c r="F97" s="31"/>
      <c r="G97" s="32" t="b">
        <v>0</v>
      </c>
      <c r="H9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8" spans="2:8" x14ac:dyDescent="0.25">
      <c r="B98" s="27"/>
      <c r="C98" s="28" t="str">
        <f>IF(Tabela1[[#This Row],[Data]]&lt;&gt;"",YEAR(Tabela1[[#This Row],[Data]])*100+MONTH(B98),"")</f>
        <v/>
      </c>
      <c r="D98" s="29"/>
      <c r="E98" s="30">
        <f>IFERROR(_xlfn.XLOOKUP(Tabela1[[#This Row],[Plano de Conta]],Planilha1!$B$2:$B$35,Planilha1!$C$2:$C$35),0)</f>
        <v>0</v>
      </c>
      <c r="F98" s="31"/>
      <c r="G98" s="32" t="b">
        <v>0</v>
      </c>
      <c r="H9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99" spans="2:8" x14ac:dyDescent="0.25">
      <c r="B99" s="27"/>
      <c r="C99" s="28" t="str">
        <f>IF(Tabela1[[#This Row],[Data]]&lt;&gt;"",YEAR(Tabela1[[#This Row],[Data]])*100+MONTH(B99),"")</f>
        <v/>
      </c>
      <c r="D99" s="29"/>
      <c r="E99" s="30">
        <f>IFERROR(_xlfn.XLOOKUP(Tabela1[[#This Row],[Plano de Conta]],Planilha1!$B$2:$B$35,Planilha1!$C$2:$C$35),0)</f>
        <v>0</v>
      </c>
      <c r="F99" s="31"/>
      <c r="G99" s="32" t="b">
        <v>0</v>
      </c>
      <c r="H9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0" spans="2:8" x14ac:dyDescent="0.25">
      <c r="B100" s="27"/>
      <c r="C100" s="28" t="str">
        <f>IF(Tabela1[[#This Row],[Data]]&lt;&gt;"",YEAR(Tabela1[[#This Row],[Data]])*100+MONTH(B100),"")</f>
        <v/>
      </c>
      <c r="D100" s="29"/>
      <c r="E100" s="30">
        <f>IFERROR(_xlfn.XLOOKUP(Tabela1[[#This Row],[Plano de Conta]],Planilha1!$B$2:$B$35,Planilha1!$C$2:$C$35),0)</f>
        <v>0</v>
      </c>
      <c r="F100" s="31"/>
      <c r="G100" s="32" t="b">
        <v>0</v>
      </c>
      <c r="H10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1" spans="2:8" x14ac:dyDescent="0.25">
      <c r="B101" s="27"/>
      <c r="C101" s="28" t="str">
        <f>IF(Tabela1[[#This Row],[Data]]&lt;&gt;"",YEAR(Tabela1[[#This Row],[Data]])*100+MONTH(B101),"")</f>
        <v/>
      </c>
      <c r="D101" s="29"/>
      <c r="E101" s="30">
        <f>IFERROR(_xlfn.XLOOKUP(Tabela1[[#This Row],[Plano de Conta]],Planilha1!$B$2:$B$35,Planilha1!$C$2:$C$35),0)</f>
        <v>0</v>
      </c>
      <c r="F101" s="31"/>
      <c r="G101" s="32" t="b">
        <v>0</v>
      </c>
      <c r="H10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2" spans="2:8" x14ac:dyDescent="0.25">
      <c r="B102" s="27"/>
      <c r="C102" s="28" t="str">
        <f>IF(Tabela1[[#This Row],[Data]]&lt;&gt;"",YEAR(Tabela1[[#This Row],[Data]])*100+MONTH(B102),"")</f>
        <v/>
      </c>
      <c r="D102" s="29"/>
      <c r="E102" s="30">
        <f>IFERROR(_xlfn.XLOOKUP(Tabela1[[#This Row],[Plano de Conta]],Planilha1!$B$2:$B$35,Planilha1!$C$2:$C$35),0)</f>
        <v>0</v>
      </c>
      <c r="F102" s="31"/>
      <c r="G102" s="32" t="b">
        <v>0</v>
      </c>
      <c r="H10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3" spans="2:8" x14ac:dyDescent="0.25">
      <c r="B103" s="27"/>
      <c r="C103" s="28" t="str">
        <f>IF(Tabela1[[#This Row],[Data]]&lt;&gt;"",YEAR(Tabela1[[#This Row],[Data]])*100+MONTH(B103),"")</f>
        <v/>
      </c>
      <c r="D103" s="29"/>
      <c r="E103" s="30">
        <f>IFERROR(_xlfn.XLOOKUP(Tabela1[[#This Row],[Plano de Conta]],Planilha1!$B$2:$B$35,Planilha1!$C$2:$C$35),0)</f>
        <v>0</v>
      </c>
      <c r="F103" s="31"/>
      <c r="G103" s="32" t="b">
        <v>0</v>
      </c>
      <c r="H10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4" spans="2:8" x14ac:dyDescent="0.25">
      <c r="B104" s="27"/>
      <c r="C104" s="28" t="str">
        <f>IF(Tabela1[[#This Row],[Data]]&lt;&gt;"",YEAR(Tabela1[[#This Row],[Data]])*100+MONTH(B104),"")</f>
        <v/>
      </c>
      <c r="D104" s="29"/>
      <c r="E104" s="30">
        <f>IFERROR(_xlfn.XLOOKUP(Tabela1[[#This Row],[Plano de Conta]],Planilha1!$B$2:$B$35,Planilha1!$C$2:$C$35),0)</f>
        <v>0</v>
      </c>
      <c r="F104" s="31"/>
      <c r="G104" s="32" t="b">
        <v>0</v>
      </c>
      <c r="H10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5" spans="2:8" x14ac:dyDescent="0.25">
      <c r="B105" s="27"/>
      <c r="C105" s="28" t="str">
        <f>IF(Tabela1[[#This Row],[Data]]&lt;&gt;"",YEAR(Tabela1[[#This Row],[Data]])*100+MONTH(B105),"")</f>
        <v/>
      </c>
      <c r="D105" s="29"/>
      <c r="E105" s="30">
        <f>IFERROR(_xlfn.XLOOKUP(Tabela1[[#This Row],[Plano de Conta]],Planilha1!$B$2:$B$35,Planilha1!$C$2:$C$35),0)</f>
        <v>0</v>
      </c>
      <c r="F105" s="31"/>
      <c r="G105" s="32" t="b">
        <v>0</v>
      </c>
      <c r="H10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6" spans="2:8" x14ac:dyDescent="0.25">
      <c r="B106" s="27"/>
      <c r="C106" s="28" t="str">
        <f>IF(Tabela1[[#This Row],[Data]]&lt;&gt;"",YEAR(Tabela1[[#This Row],[Data]])*100+MONTH(B106),"")</f>
        <v/>
      </c>
      <c r="D106" s="29"/>
      <c r="E106" s="30">
        <f>IFERROR(_xlfn.XLOOKUP(Tabela1[[#This Row],[Plano de Conta]],Planilha1!$B$2:$B$35,Planilha1!$C$2:$C$35),0)</f>
        <v>0</v>
      </c>
      <c r="F106" s="31"/>
      <c r="G106" s="32" t="b">
        <v>0</v>
      </c>
      <c r="H10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7" spans="2:8" x14ac:dyDescent="0.25">
      <c r="B107" s="27"/>
      <c r="C107" s="28" t="str">
        <f>IF(Tabela1[[#This Row],[Data]]&lt;&gt;"",YEAR(Tabela1[[#This Row],[Data]])*100+MONTH(B107),"")</f>
        <v/>
      </c>
      <c r="D107" s="29"/>
      <c r="E107" s="30">
        <f>IFERROR(_xlfn.XLOOKUP(Tabela1[[#This Row],[Plano de Conta]],Planilha1!$B$2:$B$35,Planilha1!$C$2:$C$35),0)</f>
        <v>0</v>
      </c>
      <c r="F107" s="31"/>
      <c r="G107" s="32" t="b">
        <v>0</v>
      </c>
      <c r="H10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8" spans="2:8" x14ac:dyDescent="0.25">
      <c r="B108" s="27"/>
      <c r="C108" s="28" t="str">
        <f>IF(Tabela1[[#This Row],[Data]]&lt;&gt;"",YEAR(Tabela1[[#This Row],[Data]])*100+MONTH(B108),"")</f>
        <v/>
      </c>
      <c r="D108" s="29"/>
      <c r="E108" s="30">
        <f>IFERROR(_xlfn.XLOOKUP(Tabela1[[#This Row],[Plano de Conta]],Planilha1!$B$2:$B$35,Planilha1!$C$2:$C$35),0)</f>
        <v>0</v>
      </c>
      <c r="F108" s="31"/>
      <c r="G108" s="32" t="b">
        <v>0</v>
      </c>
      <c r="H10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09" spans="2:8" x14ac:dyDescent="0.25">
      <c r="B109" s="27"/>
      <c r="C109" s="28" t="str">
        <f>IF(Tabela1[[#This Row],[Data]]&lt;&gt;"",YEAR(Tabela1[[#This Row],[Data]])*100+MONTH(B109),"")</f>
        <v/>
      </c>
      <c r="D109" s="29"/>
      <c r="E109" s="30">
        <f>IFERROR(_xlfn.XLOOKUP(Tabela1[[#This Row],[Plano de Conta]],Planilha1!$B$2:$B$35,Planilha1!$C$2:$C$35),0)</f>
        <v>0</v>
      </c>
      <c r="F109" s="31"/>
      <c r="G109" s="32" t="b">
        <v>0</v>
      </c>
      <c r="H10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0" spans="2:8" x14ac:dyDescent="0.25">
      <c r="B110" s="27"/>
      <c r="C110" s="28" t="str">
        <f>IF(Tabela1[[#This Row],[Data]]&lt;&gt;"",YEAR(Tabela1[[#This Row],[Data]])*100+MONTH(B110),"")</f>
        <v/>
      </c>
      <c r="D110" s="29"/>
      <c r="E110" s="30">
        <f>IFERROR(_xlfn.XLOOKUP(Tabela1[[#This Row],[Plano de Conta]],Planilha1!$B$2:$B$35,Planilha1!$C$2:$C$35),0)</f>
        <v>0</v>
      </c>
      <c r="F110" s="31"/>
      <c r="G110" s="32" t="b">
        <v>0</v>
      </c>
      <c r="H11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1" spans="2:8" x14ac:dyDescent="0.25">
      <c r="B111" s="27"/>
      <c r="C111" s="28" t="str">
        <f>IF(Tabela1[[#This Row],[Data]]&lt;&gt;"",YEAR(Tabela1[[#This Row],[Data]])*100+MONTH(B111),"")</f>
        <v/>
      </c>
      <c r="D111" s="29"/>
      <c r="E111" s="30">
        <f>IFERROR(_xlfn.XLOOKUP(Tabela1[[#This Row],[Plano de Conta]],Planilha1!$B$2:$B$35,Planilha1!$C$2:$C$35),0)</f>
        <v>0</v>
      </c>
      <c r="F111" s="31"/>
      <c r="G111" s="32" t="b">
        <v>0</v>
      </c>
      <c r="H11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2" spans="2:8" x14ac:dyDescent="0.25">
      <c r="B112" s="27"/>
      <c r="C112" s="28" t="str">
        <f>IF(Tabela1[[#This Row],[Data]]&lt;&gt;"",YEAR(Tabela1[[#This Row],[Data]])*100+MONTH(B112),"")</f>
        <v/>
      </c>
      <c r="D112" s="29"/>
      <c r="E112" s="30">
        <f>IFERROR(_xlfn.XLOOKUP(Tabela1[[#This Row],[Plano de Conta]],Planilha1!$B$2:$B$35,Planilha1!$C$2:$C$35),0)</f>
        <v>0</v>
      </c>
      <c r="F112" s="31"/>
      <c r="G112" s="32" t="b">
        <v>0</v>
      </c>
      <c r="H11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3" spans="2:8" x14ac:dyDescent="0.25">
      <c r="B113" s="27"/>
      <c r="C113" s="28" t="str">
        <f>IF(Tabela1[[#This Row],[Data]]&lt;&gt;"",YEAR(Tabela1[[#This Row],[Data]])*100+MONTH(B113),"")</f>
        <v/>
      </c>
      <c r="D113" s="29"/>
      <c r="E113" s="30">
        <f>IFERROR(_xlfn.XLOOKUP(Tabela1[[#This Row],[Plano de Conta]],Planilha1!$B$2:$B$35,Planilha1!$C$2:$C$35),0)</f>
        <v>0</v>
      </c>
      <c r="F113" s="31"/>
      <c r="G113" s="32" t="b">
        <v>0</v>
      </c>
      <c r="H11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4" spans="2:8" x14ac:dyDescent="0.25">
      <c r="B114" s="27"/>
      <c r="C114" s="28" t="str">
        <f>IF(Tabela1[[#This Row],[Data]]&lt;&gt;"",YEAR(Tabela1[[#This Row],[Data]])*100+MONTH(B114),"")</f>
        <v/>
      </c>
      <c r="D114" s="29"/>
      <c r="E114" s="30">
        <f>IFERROR(_xlfn.XLOOKUP(Tabela1[[#This Row],[Plano de Conta]],Planilha1!$B$2:$B$35,Planilha1!$C$2:$C$35),0)</f>
        <v>0</v>
      </c>
      <c r="F114" s="31"/>
      <c r="G114" s="32" t="b">
        <v>0</v>
      </c>
      <c r="H11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5" spans="2:8" x14ac:dyDescent="0.25">
      <c r="B115" s="27"/>
      <c r="C115" s="28" t="str">
        <f>IF(Tabela1[[#This Row],[Data]]&lt;&gt;"",YEAR(Tabela1[[#This Row],[Data]])*100+MONTH(B115),"")</f>
        <v/>
      </c>
      <c r="D115" s="29"/>
      <c r="E115" s="30">
        <f>IFERROR(_xlfn.XLOOKUP(Tabela1[[#This Row],[Plano de Conta]],Planilha1!$B$2:$B$35,Planilha1!$C$2:$C$35),0)</f>
        <v>0</v>
      </c>
      <c r="F115" s="31"/>
      <c r="G115" s="32" t="b">
        <v>0</v>
      </c>
      <c r="H11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6" spans="2:8" x14ac:dyDescent="0.25">
      <c r="B116" s="27"/>
      <c r="C116" s="28" t="str">
        <f>IF(Tabela1[[#This Row],[Data]]&lt;&gt;"",YEAR(Tabela1[[#This Row],[Data]])*100+MONTH(B116),"")</f>
        <v/>
      </c>
      <c r="D116" s="29"/>
      <c r="E116" s="30">
        <f>IFERROR(_xlfn.XLOOKUP(Tabela1[[#This Row],[Plano de Conta]],Planilha1!$B$2:$B$35,Planilha1!$C$2:$C$35),0)</f>
        <v>0</v>
      </c>
      <c r="F116" s="31"/>
      <c r="G116" s="32" t="b">
        <v>0</v>
      </c>
      <c r="H11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7" spans="2:8" x14ac:dyDescent="0.25">
      <c r="B117" s="27"/>
      <c r="C117" s="28" t="str">
        <f>IF(Tabela1[[#This Row],[Data]]&lt;&gt;"",YEAR(Tabela1[[#This Row],[Data]])*100+MONTH(B117),"")</f>
        <v/>
      </c>
      <c r="D117" s="29"/>
      <c r="E117" s="30">
        <f>IFERROR(_xlfn.XLOOKUP(Tabela1[[#This Row],[Plano de Conta]],Planilha1!$B$2:$B$35,Planilha1!$C$2:$C$35),0)</f>
        <v>0</v>
      </c>
      <c r="F117" s="31"/>
      <c r="G117" s="32" t="b">
        <v>0</v>
      </c>
      <c r="H11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8" spans="2:8" x14ac:dyDescent="0.25">
      <c r="B118" s="27"/>
      <c r="C118" s="28" t="str">
        <f>IF(Tabela1[[#This Row],[Data]]&lt;&gt;"",YEAR(Tabela1[[#This Row],[Data]])*100+MONTH(B118),"")</f>
        <v/>
      </c>
      <c r="D118" s="29"/>
      <c r="E118" s="30">
        <f>IFERROR(_xlfn.XLOOKUP(Tabela1[[#This Row],[Plano de Conta]],Planilha1!$B$2:$B$35,Planilha1!$C$2:$C$35),0)</f>
        <v>0</v>
      </c>
      <c r="F118" s="31"/>
      <c r="G118" s="32" t="b">
        <v>0</v>
      </c>
      <c r="H11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19" spans="2:8" x14ac:dyDescent="0.25">
      <c r="B119" s="27"/>
      <c r="C119" s="28" t="str">
        <f>IF(Tabela1[[#This Row],[Data]]&lt;&gt;"",YEAR(Tabela1[[#This Row],[Data]])*100+MONTH(B119),"")</f>
        <v/>
      </c>
      <c r="D119" s="29"/>
      <c r="E119" s="30">
        <f>IFERROR(_xlfn.XLOOKUP(Tabela1[[#This Row],[Plano de Conta]],Planilha1!$B$2:$B$35,Planilha1!$C$2:$C$35),0)</f>
        <v>0</v>
      </c>
      <c r="F119" s="31"/>
      <c r="G119" s="32" t="b">
        <v>0</v>
      </c>
      <c r="H11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0" spans="2:8" x14ac:dyDescent="0.25">
      <c r="B120" s="27"/>
      <c r="C120" s="28" t="str">
        <f>IF(Tabela1[[#This Row],[Data]]&lt;&gt;"",YEAR(Tabela1[[#This Row],[Data]])*100+MONTH(B120),"")</f>
        <v/>
      </c>
      <c r="D120" s="29"/>
      <c r="E120" s="30">
        <f>IFERROR(_xlfn.XLOOKUP(Tabela1[[#This Row],[Plano de Conta]],Planilha1!$B$2:$B$35,Planilha1!$C$2:$C$35),0)</f>
        <v>0</v>
      </c>
      <c r="F120" s="31"/>
      <c r="G120" s="32" t="b">
        <v>0</v>
      </c>
      <c r="H12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1" spans="2:8" x14ac:dyDescent="0.25">
      <c r="B121" s="27"/>
      <c r="C121" s="28" t="str">
        <f>IF(Tabela1[[#This Row],[Data]]&lt;&gt;"",YEAR(Tabela1[[#This Row],[Data]])*100+MONTH(B121),"")</f>
        <v/>
      </c>
      <c r="D121" s="29"/>
      <c r="E121" s="30">
        <f>IFERROR(_xlfn.XLOOKUP(Tabela1[[#This Row],[Plano de Conta]],Planilha1!$B$2:$B$35,Planilha1!$C$2:$C$35),0)</f>
        <v>0</v>
      </c>
      <c r="F121" s="31"/>
      <c r="G121" s="32" t="b">
        <v>0</v>
      </c>
      <c r="H12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2" spans="2:8" x14ac:dyDescent="0.25">
      <c r="B122" s="27"/>
      <c r="C122" s="28" t="str">
        <f>IF(Tabela1[[#This Row],[Data]]&lt;&gt;"",YEAR(Tabela1[[#This Row],[Data]])*100+MONTH(B122),"")</f>
        <v/>
      </c>
      <c r="D122" s="29"/>
      <c r="E122" s="30">
        <f>IFERROR(_xlfn.XLOOKUP(Tabela1[[#This Row],[Plano de Conta]],Planilha1!$B$2:$B$35,Planilha1!$C$2:$C$35),0)</f>
        <v>0</v>
      </c>
      <c r="F122" s="31"/>
      <c r="G122" s="32" t="b">
        <v>0</v>
      </c>
      <c r="H12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3" spans="2:8" x14ac:dyDescent="0.25">
      <c r="B123" s="27"/>
      <c r="C123" s="28" t="str">
        <f>IF(Tabela1[[#This Row],[Data]]&lt;&gt;"",YEAR(Tabela1[[#This Row],[Data]])*100+MONTH(B123),"")</f>
        <v/>
      </c>
      <c r="D123" s="29"/>
      <c r="E123" s="30">
        <f>IFERROR(_xlfn.XLOOKUP(Tabela1[[#This Row],[Plano de Conta]],Planilha1!$B$2:$B$35,Planilha1!$C$2:$C$35),0)</f>
        <v>0</v>
      </c>
      <c r="F123" s="31"/>
      <c r="G123" s="32" t="b">
        <v>0</v>
      </c>
      <c r="H12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4" spans="2:8" x14ac:dyDescent="0.25">
      <c r="B124" s="27"/>
      <c r="C124" s="28" t="str">
        <f>IF(Tabela1[[#This Row],[Data]]&lt;&gt;"",YEAR(Tabela1[[#This Row],[Data]])*100+MONTH(B124),"")</f>
        <v/>
      </c>
      <c r="D124" s="29"/>
      <c r="E124" s="30">
        <f>IFERROR(_xlfn.XLOOKUP(Tabela1[[#This Row],[Plano de Conta]],Planilha1!$B$2:$B$35,Planilha1!$C$2:$C$35),0)</f>
        <v>0</v>
      </c>
      <c r="F124" s="31"/>
      <c r="G124" s="32" t="b">
        <v>0</v>
      </c>
      <c r="H12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5" spans="2:8" x14ac:dyDescent="0.25">
      <c r="B125" s="27"/>
      <c r="C125" s="28" t="str">
        <f>IF(Tabela1[[#This Row],[Data]]&lt;&gt;"",YEAR(Tabela1[[#This Row],[Data]])*100+MONTH(B125),"")</f>
        <v/>
      </c>
      <c r="D125" s="29"/>
      <c r="E125" s="30">
        <f>IFERROR(_xlfn.XLOOKUP(Tabela1[[#This Row],[Plano de Conta]],Planilha1!$B$2:$B$35,Planilha1!$C$2:$C$35),0)</f>
        <v>0</v>
      </c>
      <c r="F125" s="31"/>
      <c r="G125" s="32" t="b">
        <v>0</v>
      </c>
      <c r="H12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6" spans="2:8" x14ac:dyDescent="0.25">
      <c r="B126" s="27"/>
      <c r="C126" s="28" t="str">
        <f>IF(Tabela1[[#This Row],[Data]]&lt;&gt;"",YEAR(Tabela1[[#This Row],[Data]])*100+MONTH(B126),"")</f>
        <v/>
      </c>
      <c r="D126" s="29"/>
      <c r="E126" s="30">
        <f>IFERROR(_xlfn.XLOOKUP(Tabela1[[#This Row],[Plano de Conta]],Planilha1!$B$2:$B$35,Planilha1!$C$2:$C$35),0)</f>
        <v>0</v>
      </c>
      <c r="F126" s="31"/>
      <c r="G126" s="32" t="b">
        <v>0</v>
      </c>
      <c r="H12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7" spans="2:8" x14ac:dyDescent="0.25">
      <c r="B127" s="27"/>
      <c r="C127" s="28" t="str">
        <f>IF(Tabela1[[#This Row],[Data]]&lt;&gt;"",YEAR(Tabela1[[#This Row],[Data]])*100+MONTH(B127),"")</f>
        <v/>
      </c>
      <c r="D127" s="29"/>
      <c r="E127" s="30">
        <f>IFERROR(_xlfn.XLOOKUP(Tabela1[[#This Row],[Plano de Conta]],Planilha1!$B$2:$B$35,Planilha1!$C$2:$C$35),0)</f>
        <v>0</v>
      </c>
      <c r="F127" s="31"/>
      <c r="G127" s="32" t="b">
        <v>0</v>
      </c>
      <c r="H12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8" spans="2:8" x14ac:dyDescent="0.25">
      <c r="B128" s="27"/>
      <c r="C128" s="28" t="str">
        <f>IF(Tabela1[[#This Row],[Data]]&lt;&gt;"",YEAR(Tabela1[[#This Row],[Data]])*100+MONTH(B128),"")</f>
        <v/>
      </c>
      <c r="D128" s="29"/>
      <c r="E128" s="30">
        <f>IFERROR(_xlfn.XLOOKUP(Tabela1[[#This Row],[Plano de Conta]],Planilha1!$B$2:$B$35,Planilha1!$C$2:$C$35),0)</f>
        <v>0</v>
      </c>
      <c r="F128" s="31"/>
      <c r="G128" s="32" t="b">
        <v>0</v>
      </c>
      <c r="H12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29" spans="2:8" x14ac:dyDescent="0.25">
      <c r="B129" s="27"/>
      <c r="C129" s="28" t="str">
        <f>IF(Tabela1[[#This Row],[Data]]&lt;&gt;"",YEAR(Tabela1[[#This Row],[Data]])*100+MONTH(B129),"")</f>
        <v/>
      </c>
      <c r="D129" s="29"/>
      <c r="E129" s="30">
        <f>IFERROR(_xlfn.XLOOKUP(Tabela1[[#This Row],[Plano de Conta]],Planilha1!$B$2:$B$35,Planilha1!$C$2:$C$35),0)</f>
        <v>0</v>
      </c>
      <c r="F129" s="31"/>
      <c r="G129" s="32" t="b">
        <v>0</v>
      </c>
      <c r="H12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0" spans="2:8" x14ac:dyDescent="0.25">
      <c r="B130" s="27"/>
      <c r="C130" s="28" t="str">
        <f>IF(Tabela1[[#This Row],[Data]]&lt;&gt;"",YEAR(Tabela1[[#This Row],[Data]])*100+MONTH(B130),"")</f>
        <v/>
      </c>
      <c r="D130" s="29"/>
      <c r="E130" s="30">
        <f>IFERROR(_xlfn.XLOOKUP(Tabela1[[#This Row],[Plano de Conta]],Planilha1!$B$2:$B$35,Planilha1!$C$2:$C$35),0)</f>
        <v>0</v>
      </c>
      <c r="F130" s="31"/>
      <c r="G130" s="32" t="b">
        <v>0</v>
      </c>
      <c r="H13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1" spans="2:8" x14ac:dyDescent="0.25">
      <c r="B131" s="27"/>
      <c r="C131" s="28" t="str">
        <f>IF(Tabela1[[#This Row],[Data]]&lt;&gt;"",YEAR(Tabela1[[#This Row],[Data]])*100+MONTH(B131),"")</f>
        <v/>
      </c>
      <c r="D131" s="29"/>
      <c r="E131" s="30">
        <f>IFERROR(_xlfn.XLOOKUP(Tabela1[[#This Row],[Plano de Conta]],Planilha1!$B$2:$B$35,Planilha1!$C$2:$C$35),0)</f>
        <v>0</v>
      </c>
      <c r="F131" s="31"/>
      <c r="G131" s="32" t="b">
        <v>0</v>
      </c>
      <c r="H13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2" spans="2:8" x14ac:dyDescent="0.25">
      <c r="B132" s="27"/>
      <c r="C132" s="28" t="str">
        <f>IF(Tabela1[[#This Row],[Data]]&lt;&gt;"",YEAR(Tabela1[[#This Row],[Data]])*100+MONTH(B132),"")</f>
        <v/>
      </c>
      <c r="D132" s="29"/>
      <c r="E132" s="30">
        <f>IFERROR(_xlfn.XLOOKUP(Tabela1[[#This Row],[Plano de Conta]],Planilha1!$B$2:$B$35,Planilha1!$C$2:$C$35),0)</f>
        <v>0</v>
      </c>
      <c r="F132" s="31"/>
      <c r="G132" s="32" t="b">
        <v>0</v>
      </c>
      <c r="H13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3" spans="2:8" x14ac:dyDescent="0.25">
      <c r="B133" s="27"/>
      <c r="C133" s="28" t="str">
        <f>IF(Tabela1[[#This Row],[Data]]&lt;&gt;"",YEAR(Tabela1[[#This Row],[Data]])*100+MONTH(B133),"")</f>
        <v/>
      </c>
      <c r="D133" s="29"/>
      <c r="E133" s="30">
        <f>IFERROR(_xlfn.XLOOKUP(Tabela1[[#This Row],[Plano de Conta]],Planilha1!$B$2:$B$35,Planilha1!$C$2:$C$35),0)</f>
        <v>0</v>
      </c>
      <c r="F133" s="31"/>
      <c r="G133" s="32" t="b">
        <v>0</v>
      </c>
      <c r="H13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4" spans="2:8" x14ac:dyDescent="0.25">
      <c r="B134" s="27"/>
      <c r="C134" s="28" t="str">
        <f>IF(Tabela1[[#This Row],[Data]]&lt;&gt;"",YEAR(Tabela1[[#This Row],[Data]])*100+MONTH(B134),"")</f>
        <v/>
      </c>
      <c r="D134" s="29"/>
      <c r="E134" s="30">
        <f>IFERROR(_xlfn.XLOOKUP(Tabela1[[#This Row],[Plano de Conta]],Planilha1!$B$2:$B$35,Planilha1!$C$2:$C$35),0)</f>
        <v>0</v>
      </c>
      <c r="F134" s="31"/>
      <c r="G134" s="32" t="b">
        <v>0</v>
      </c>
      <c r="H13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5" spans="2:8" x14ac:dyDescent="0.25">
      <c r="B135" s="27"/>
      <c r="C135" s="28" t="str">
        <f>IF(Tabela1[[#This Row],[Data]]&lt;&gt;"",YEAR(Tabela1[[#This Row],[Data]])*100+MONTH(B135),"")</f>
        <v/>
      </c>
      <c r="D135" s="29"/>
      <c r="E135" s="30">
        <f>IFERROR(_xlfn.XLOOKUP(Tabela1[[#This Row],[Plano de Conta]],Planilha1!$B$2:$B$35,Planilha1!$C$2:$C$35),0)</f>
        <v>0</v>
      </c>
      <c r="F135" s="31"/>
      <c r="G135" s="32" t="b">
        <v>0</v>
      </c>
      <c r="H13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6" spans="2:8" x14ac:dyDescent="0.25">
      <c r="B136" s="27"/>
      <c r="C136" s="28" t="str">
        <f>IF(Tabela1[[#This Row],[Data]]&lt;&gt;"",YEAR(Tabela1[[#This Row],[Data]])*100+MONTH(B136),"")</f>
        <v/>
      </c>
      <c r="D136" s="29"/>
      <c r="E136" s="30">
        <f>IFERROR(_xlfn.XLOOKUP(Tabela1[[#This Row],[Plano de Conta]],Planilha1!$B$2:$B$35,Planilha1!$C$2:$C$35),0)</f>
        <v>0</v>
      </c>
      <c r="F136" s="31"/>
      <c r="G136" s="32" t="b">
        <v>0</v>
      </c>
      <c r="H13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7" spans="2:8" x14ac:dyDescent="0.25">
      <c r="B137" s="27"/>
      <c r="C137" s="28" t="str">
        <f>IF(Tabela1[[#This Row],[Data]]&lt;&gt;"",YEAR(Tabela1[[#This Row],[Data]])*100+MONTH(B137),"")</f>
        <v/>
      </c>
      <c r="D137" s="29"/>
      <c r="E137" s="30">
        <f>IFERROR(_xlfn.XLOOKUP(Tabela1[[#This Row],[Plano de Conta]],Planilha1!$B$2:$B$35,Planilha1!$C$2:$C$35),0)</f>
        <v>0</v>
      </c>
      <c r="F137" s="31"/>
      <c r="G137" s="32" t="b">
        <v>0</v>
      </c>
      <c r="H13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8" spans="2:8" x14ac:dyDescent="0.25">
      <c r="B138" s="27"/>
      <c r="C138" s="28" t="str">
        <f>IF(Tabela1[[#This Row],[Data]]&lt;&gt;"",YEAR(Tabela1[[#This Row],[Data]])*100+MONTH(B138),"")</f>
        <v/>
      </c>
      <c r="D138" s="29"/>
      <c r="E138" s="30">
        <f>IFERROR(_xlfn.XLOOKUP(Tabela1[[#This Row],[Plano de Conta]],Planilha1!$B$2:$B$35,Planilha1!$C$2:$C$35),0)</f>
        <v>0</v>
      </c>
      <c r="F138" s="31"/>
      <c r="G138" s="32" t="b">
        <v>0</v>
      </c>
      <c r="H13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39" spans="2:8" x14ac:dyDescent="0.25">
      <c r="B139" s="27"/>
      <c r="C139" s="28" t="str">
        <f>IF(Tabela1[[#This Row],[Data]]&lt;&gt;"",YEAR(Tabela1[[#This Row],[Data]])*100+MONTH(B139),"")</f>
        <v/>
      </c>
      <c r="D139" s="29"/>
      <c r="E139" s="30">
        <f>IFERROR(_xlfn.XLOOKUP(Tabela1[[#This Row],[Plano de Conta]],Planilha1!$B$2:$B$35,Planilha1!$C$2:$C$35),0)</f>
        <v>0</v>
      </c>
      <c r="F139" s="31"/>
      <c r="G139" s="32" t="b">
        <v>0</v>
      </c>
      <c r="H13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0" spans="2:8" x14ac:dyDescent="0.25">
      <c r="B140" s="27"/>
      <c r="C140" s="28" t="str">
        <f>IF(Tabela1[[#This Row],[Data]]&lt;&gt;"",YEAR(Tabela1[[#This Row],[Data]])*100+MONTH(B140),"")</f>
        <v/>
      </c>
      <c r="D140" s="29"/>
      <c r="E140" s="30">
        <f>IFERROR(_xlfn.XLOOKUP(Tabela1[[#This Row],[Plano de Conta]],Planilha1!$B$2:$B$35,Planilha1!$C$2:$C$35),0)</f>
        <v>0</v>
      </c>
      <c r="F140" s="31"/>
      <c r="G140" s="32" t="b">
        <v>0</v>
      </c>
      <c r="H14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1" spans="2:8" x14ac:dyDescent="0.25">
      <c r="B141" s="27"/>
      <c r="C141" s="28" t="str">
        <f>IF(Tabela1[[#This Row],[Data]]&lt;&gt;"",YEAR(Tabela1[[#This Row],[Data]])*100+MONTH(B141),"")</f>
        <v/>
      </c>
      <c r="D141" s="29"/>
      <c r="E141" s="30">
        <f>IFERROR(_xlfn.XLOOKUP(Tabela1[[#This Row],[Plano de Conta]],Planilha1!$B$2:$B$35,Planilha1!$C$2:$C$35),0)</f>
        <v>0</v>
      </c>
      <c r="F141" s="31"/>
      <c r="G141" s="32" t="b">
        <v>0</v>
      </c>
      <c r="H14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2" spans="2:8" x14ac:dyDescent="0.25">
      <c r="B142" s="27"/>
      <c r="C142" s="28" t="str">
        <f>IF(Tabela1[[#This Row],[Data]]&lt;&gt;"",YEAR(Tabela1[[#This Row],[Data]])*100+MONTH(B142),"")</f>
        <v/>
      </c>
      <c r="D142" s="29"/>
      <c r="E142" s="30">
        <f>IFERROR(_xlfn.XLOOKUP(Tabela1[[#This Row],[Plano de Conta]],Planilha1!$B$2:$B$35,Planilha1!$C$2:$C$35),0)</f>
        <v>0</v>
      </c>
      <c r="F142" s="31"/>
      <c r="G142" s="32" t="b">
        <v>0</v>
      </c>
      <c r="H14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3" spans="2:8" x14ac:dyDescent="0.25">
      <c r="B143" s="27"/>
      <c r="C143" s="28" t="str">
        <f>IF(Tabela1[[#This Row],[Data]]&lt;&gt;"",YEAR(Tabela1[[#This Row],[Data]])*100+MONTH(B143),"")</f>
        <v/>
      </c>
      <c r="D143" s="29"/>
      <c r="E143" s="30">
        <f>IFERROR(_xlfn.XLOOKUP(Tabela1[[#This Row],[Plano de Conta]],Planilha1!$B$2:$B$35,Planilha1!$C$2:$C$35),0)</f>
        <v>0</v>
      </c>
      <c r="F143" s="31"/>
      <c r="G143" s="32" t="b">
        <v>0</v>
      </c>
      <c r="H14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4" spans="2:8" x14ac:dyDescent="0.25">
      <c r="B144" s="27"/>
      <c r="C144" s="28" t="str">
        <f>IF(Tabela1[[#This Row],[Data]]&lt;&gt;"",YEAR(Tabela1[[#This Row],[Data]])*100+MONTH(B144),"")</f>
        <v/>
      </c>
      <c r="D144" s="29"/>
      <c r="E144" s="30">
        <f>IFERROR(_xlfn.XLOOKUP(Tabela1[[#This Row],[Plano de Conta]],Planilha1!$B$2:$B$35,Planilha1!$C$2:$C$35),0)</f>
        <v>0</v>
      </c>
      <c r="F144" s="31"/>
      <c r="G144" s="32" t="b">
        <v>0</v>
      </c>
      <c r="H14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5" spans="2:8" x14ac:dyDescent="0.25">
      <c r="B145" s="27"/>
      <c r="C145" s="28" t="str">
        <f>IF(Tabela1[[#This Row],[Data]]&lt;&gt;"",YEAR(Tabela1[[#This Row],[Data]])*100+MONTH(B145),"")</f>
        <v/>
      </c>
      <c r="D145" s="29"/>
      <c r="E145" s="30">
        <f>IFERROR(_xlfn.XLOOKUP(Tabela1[[#This Row],[Plano de Conta]],Planilha1!$B$2:$B$35,Planilha1!$C$2:$C$35),0)</f>
        <v>0</v>
      </c>
      <c r="F145" s="31"/>
      <c r="G145" s="32" t="b">
        <v>0</v>
      </c>
      <c r="H14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6" spans="2:8" x14ac:dyDescent="0.25">
      <c r="B146" s="27"/>
      <c r="C146" s="28" t="str">
        <f>IF(Tabela1[[#This Row],[Data]]&lt;&gt;"",YEAR(Tabela1[[#This Row],[Data]])*100+MONTH(B146),"")</f>
        <v/>
      </c>
      <c r="D146" s="29"/>
      <c r="E146" s="30">
        <f>IFERROR(_xlfn.XLOOKUP(Tabela1[[#This Row],[Plano de Conta]],Planilha1!$B$2:$B$35,Planilha1!$C$2:$C$35),0)</f>
        <v>0</v>
      </c>
      <c r="F146" s="31"/>
      <c r="G146" s="32" t="b">
        <v>0</v>
      </c>
      <c r="H14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7" spans="2:8" x14ac:dyDescent="0.25">
      <c r="B147" s="27"/>
      <c r="C147" s="28" t="str">
        <f>IF(Tabela1[[#This Row],[Data]]&lt;&gt;"",YEAR(Tabela1[[#This Row],[Data]])*100+MONTH(B147),"")</f>
        <v/>
      </c>
      <c r="D147" s="29"/>
      <c r="E147" s="30">
        <f>IFERROR(_xlfn.XLOOKUP(Tabela1[[#This Row],[Plano de Conta]],Planilha1!$B$2:$B$35,Planilha1!$C$2:$C$35),0)</f>
        <v>0</v>
      </c>
      <c r="F147" s="31"/>
      <c r="G147" s="32" t="b">
        <v>0</v>
      </c>
      <c r="H14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8" spans="2:8" x14ac:dyDescent="0.25">
      <c r="B148" s="27"/>
      <c r="C148" s="28" t="str">
        <f>IF(Tabela1[[#This Row],[Data]]&lt;&gt;"",YEAR(Tabela1[[#This Row],[Data]])*100+MONTH(B148),"")</f>
        <v/>
      </c>
      <c r="D148" s="29"/>
      <c r="E148" s="30">
        <f>IFERROR(_xlfn.XLOOKUP(Tabela1[[#This Row],[Plano de Conta]],Planilha1!$B$2:$B$35,Planilha1!$C$2:$C$35),0)</f>
        <v>0</v>
      </c>
      <c r="F148" s="31"/>
      <c r="G148" s="32" t="b">
        <v>0</v>
      </c>
      <c r="H14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49" spans="2:8" x14ac:dyDescent="0.25">
      <c r="B149" s="27"/>
      <c r="C149" s="28" t="str">
        <f>IF(Tabela1[[#This Row],[Data]]&lt;&gt;"",YEAR(Tabela1[[#This Row],[Data]])*100+MONTH(B149),"")</f>
        <v/>
      </c>
      <c r="D149" s="29"/>
      <c r="E149" s="30">
        <f>IFERROR(_xlfn.XLOOKUP(Tabela1[[#This Row],[Plano de Conta]],Planilha1!$B$2:$B$35,Planilha1!$C$2:$C$35),0)</f>
        <v>0</v>
      </c>
      <c r="F149" s="31"/>
      <c r="G149" s="32" t="b">
        <v>0</v>
      </c>
      <c r="H14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0" spans="2:8" x14ac:dyDescent="0.25">
      <c r="B150" s="27"/>
      <c r="C150" s="28" t="str">
        <f>IF(Tabela1[[#This Row],[Data]]&lt;&gt;"",YEAR(Tabela1[[#This Row],[Data]])*100+MONTH(B150),"")</f>
        <v/>
      </c>
      <c r="D150" s="29"/>
      <c r="E150" s="30">
        <f>IFERROR(_xlfn.XLOOKUP(Tabela1[[#This Row],[Plano de Conta]],Planilha1!$B$2:$B$35,Planilha1!$C$2:$C$35),0)</f>
        <v>0</v>
      </c>
      <c r="F150" s="31"/>
      <c r="G150" s="32" t="b">
        <v>0</v>
      </c>
      <c r="H15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1" spans="2:8" x14ac:dyDescent="0.25">
      <c r="B151" s="27"/>
      <c r="C151" s="28" t="str">
        <f>IF(Tabela1[[#This Row],[Data]]&lt;&gt;"",YEAR(Tabela1[[#This Row],[Data]])*100+MONTH(B151),"")</f>
        <v/>
      </c>
      <c r="D151" s="29"/>
      <c r="E151" s="30">
        <f>IFERROR(_xlfn.XLOOKUP(Tabela1[[#This Row],[Plano de Conta]],Planilha1!$B$2:$B$35,Planilha1!$C$2:$C$35),0)</f>
        <v>0</v>
      </c>
      <c r="F151" s="31"/>
      <c r="G151" s="32" t="b">
        <v>0</v>
      </c>
      <c r="H15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2" spans="2:8" x14ac:dyDescent="0.25">
      <c r="B152" s="27"/>
      <c r="C152" s="28" t="str">
        <f>IF(Tabela1[[#This Row],[Data]]&lt;&gt;"",YEAR(Tabela1[[#This Row],[Data]])*100+MONTH(B152),"")</f>
        <v/>
      </c>
      <c r="D152" s="29"/>
      <c r="E152" s="30">
        <f>IFERROR(_xlfn.XLOOKUP(Tabela1[[#This Row],[Plano de Conta]],Planilha1!$B$2:$B$35,Planilha1!$C$2:$C$35),0)</f>
        <v>0</v>
      </c>
      <c r="F152" s="31"/>
      <c r="G152" s="32" t="b">
        <v>0</v>
      </c>
      <c r="H15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3" spans="2:8" x14ac:dyDescent="0.25">
      <c r="B153" s="27"/>
      <c r="C153" s="28" t="str">
        <f>IF(Tabela1[[#This Row],[Data]]&lt;&gt;"",YEAR(Tabela1[[#This Row],[Data]])*100+MONTH(B153),"")</f>
        <v/>
      </c>
      <c r="D153" s="29"/>
      <c r="E153" s="30">
        <f>IFERROR(_xlfn.XLOOKUP(Tabela1[[#This Row],[Plano de Conta]],Planilha1!$B$2:$B$35,Planilha1!$C$2:$C$35),0)</f>
        <v>0</v>
      </c>
      <c r="F153" s="31"/>
      <c r="G153" s="32" t="b">
        <v>0</v>
      </c>
      <c r="H15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4" spans="2:8" x14ac:dyDescent="0.25">
      <c r="B154" s="27"/>
      <c r="C154" s="28" t="str">
        <f>IF(Tabela1[[#This Row],[Data]]&lt;&gt;"",YEAR(Tabela1[[#This Row],[Data]])*100+MONTH(B154),"")</f>
        <v/>
      </c>
      <c r="D154" s="29"/>
      <c r="E154" s="30">
        <f>IFERROR(_xlfn.XLOOKUP(Tabela1[[#This Row],[Plano de Conta]],Planilha1!$B$2:$B$35,Planilha1!$C$2:$C$35),0)</f>
        <v>0</v>
      </c>
      <c r="F154" s="31"/>
      <c r="G154" s="32" t="b">
        <v>0</v>
      </c>
      <c r="H15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5" spans="2:8" x14ac:dyDescent="0.25">
      <c r="B155" s="27"/>
      <c r="C155" s="28" t="str">
        <f>IF(Tabela1[[#This Row],[Data]]&lt;&gt;"",YEAR(Tabela1[[#This Row],[Data]])*100+MONTH(B155),"")</f>
        <v/>
      </c>
      <c r="D155" s="29"/>
      <c r="E155" s="30">
        <f>IFERROR(_xlfn.XLOOKUP(Tabela1[[#This Row],[Plano de Conta]],Planilha1!$B$2:$B$35,Planilha1!$C$2:$C$35),0)</f>
        <v>0</v>
      </c>
      <c r="F155" s="31"/>
      <c r="G155" s="32" t="b">
        <v>0</v>
      </c>
      <c r="H15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6" spans="2:8" x14ac:dyDescent="0.25">
      <c r="B156" s="27"/>
      <c r="C156" s="28" t="str">
        <f>IF(Tabela1[[#This Row],[Data]]&lt;&gt;"",YEAR(Tabela1[[#This Row],[Data]])*100+MONTH(B156),"")</f>
        <v/>
      </c>
      <c r="D156" s="29"/>
      <c r="E156" s="30">
        <f>IFERROR(_xlfn.XLOOKUP(Tabela1[[#This Row],[Plano de Conta]],Planilha1!$B$2:$B$35,Planilha1!$C$2:$C$35),0)</f>
        <v>0</v>
      </c>
      <c r="F156" s="31"/>
      <c r="G156" s="32" t="b">
        <v>0</v>
      </c>
      <c r="H15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7" spans="2:8" x14ac:dyDescent="0.25">
      <c r="B157" s="27"/>
      <c r="C157" s="28" t="str">
        <f>IF(Tabela1[[#This Row],[Data]]&lt;&gt;"",YEAR(Tabela1[[#This Row],[Data]])*100+MONTH(B157),"")</f>
        <v/>
      </c>
      <c r="D157" s="29"/>
      <c r="E157" s="30">
        <f>IFERROR(_xlfn.XLOOKUP(Tabela1[[#This Row],[Plano de Conta]],Planilha1!$B$2:$B$35,Planilha1!$C$2:$C$35),0)</f>
        <v>0</v>
      </c>
      <c r="F157" s="31"/>
      <c r="G157" s="32" t="b">
        <v>0</v>
      </c>
      <c r="H15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8" spans="2:8" x14ac:dyDescent="0.25">
      <c r="B158" s="27"/>
      <c r="C158" s="28" t="str">
        <f>IF(Tabela1[[#This Row],[Data]]&lt;&gt;"",YEAR(Tabela1[[#This Row],[Data]])*100+MONTH(B158),"")</f>
        <v/>
      </c>
      <c r="D158" s="29"/>
      <c r="E158" s="30">
        <f>IFERROR(_xlfn.XLOOKUP(Tabela1[[#This Row],[Plano de Conta]],Planilha1!$B$2:$B$35,Planilha1!$C$2:$C$35),0)</f>
        <v>0</v>
      </c>
      <c r="F158" s="31"/>
      <c r="G158" s="32" t="b">
        <v>0</v>
      </c>
      <c r="H15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59" spans="2:8" x14ac:dyDescent="0.25">
      <c r="B159" s="27"/>
      <c r="C159" s="28" t="str">
        <f>IF(Tabela1[[#This Row],[Data]]&lt;&gt;"",YEAR(Tabela1[[#This Row],[Data]])*100+MONTH(B159),"")</f>
        <v/>
      </c>
      <c r="D159" s="29"/>
      <c r="E159" s="30">
        <f>IFERROR(_xlfn.XLOOKUP(Tabela1[[#This Row],[Plano de Conta]],Planilha1!$B$2:$B$35,Planilha1!$C$2:$C$35),0)</f>
        <v>0</v>
      </c>
      <c r="F159" s="31"/>
      <c r="G159" s="32" t="b">
        <v>0</v>
      </c>
      <c r="H15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0" spans="2:8" x14ac:dyDescent="0.25">
      <c r="B160" s="27"/>
      <c r="C160" s="28" t="str">
        <f>IF(Tabela1[[#This Row],[Data]]&lt;&gt;"",YEAR(Tabela1[[#This Row],[Data]])*100+MONTH(B160),"")</f>
        <v/>
      </c>
      <c r="D160" s="29"/>
      <c r="E160" s="30">
        <f>IFERROR(_xlfn.XLOOKUP(Tabela1[[#This Row],[Plano de Conta]],Planilha1!$B$2:$B$35,Planilha1!$C$2:$C$35),0)</f>
        <v>0</v>
      </c>
      <c r="F160" s="31"/>
      <c r="G160" s="32" t="b">
        <v>0</v>
      </c>
      <c r="H16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1" spans="2:8" x14ac:dyDescent="0.25">
      <c r="B161" s="27"/>
      <c r="C161" s="28" t="str">
        <f>IF(Tabela1[[#This Row],[Data]]&lt;&gt;"",YEAR(Tabela1[[#This Row],[Data]])*100+MONTH(B161),"")</f>
        <v/>
      </c>
      <c r="D161" s="29"/>
      <c r="E161" s="30">
        <f>IFERROR(_xlfn.XLOOKUP(Tabela1[[#This Row],[Plano de Conta]],Planilha1!$B$2:$B$35,Planilha1!$C$2:$C$35),0)</f>
        <v>0</v>
      </c>
      <c r="F161" s="31"/>
      <c r="G161" s="32" t="b">
        <v>0</v>
      </c>
      <c r="H16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2" spans="2:8" x14ac:dyDescent="0.25">
      <c r="B162" s="27"/>
      <c r="C162" s="28" t="str">
        <f>IF(Tabela1[[#This Row],[Data]]&lt;&gt;"",YEAR(Tabela1[[#This Row],[Data]])*100+MONTH(B162),"")</f>
        <v/>
      </c>
      <c r="D162" s="29"/>
      <c r="E162" s="30">
        <f>IFERROR(_xlfn.XLOOKUP(Tabela1[[#This Row],[Plano de Conta]],Planilha1!$B$2:$B$35,Planilha1!$C$2:$C$35),0)</f>
        <v>0</v>
      </c>
      <c r="F162" s="31"/>
      <c r="G162" s="32" t="b">
        <v>0</v>
      </c>
      <c r="H16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3" spans="2:8" x14ac:dyDescent="0.25">
      <c r="B163" s="27"/>
      <c r="C163" s="28" t="str">
        <f>IF(Tabela1[[#This Row],[Data]]&lt;&gt;"",YEAR(Tabela1[[#This Row],[Data]])*100+MONTH(B163),"")</f>
        <v/>
      </c>
      <c r="D163" s="29"/>
      <c r="E163" s="30">
        <f>IFERROR(_xlfn.XLOOKUP(Tabela1[[#This Row],[Plano de Conta]],Planilha1!$B$2:$B$35,Planilha1!$C$2:$C$35),0)</f>
        <v>0</v>
      </c>
      <c r="F163" s="31"/>
      <c r="G163" s="32" t="b">
        <v>0</v>
      </c>
      <c r="H16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4" spans="2:8" x14ac:dyDescent="0.25">
      <c r="B164" s="27"/>
      <c r="C164" s="28" t="str">
        <f>IF(Tabela1[[#This Row],[Data]]&lt;&gt;"",YEAR(Tabela1[[#This Row],[Data]])*100+MONTH(B164),"")</f>
        <v/>
      </c>
      <c r="D164" s="29"/>
      <c r="E164" s="30">
        <f>IFERROR(_xlfn.XLOOKUP(Tabela1[[#This Row],[Plano de Conta]],Planilha1!$B$2:$B$35,Planilha1!$C$2:$C$35),0)</f>
        <v>0</v>
      </c>
      <c r="F164" s="31"/>
      <c r="G164" s="32" t="b">
        <v>0</v>
      </c>
      <c r="H16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5" spans="2:8" x14ac:dyDescent="0.25">
      <c r="B165" s="27"/>
      <c r="C165" s="28" t="str">
        <f>IF(Tabela1[[#This Row],[Data]]&lt;&gt;"",YEAR(Tabela1[[#This Row],[Data]])*100+MONTH(B165),"")</f>
        <v/>
      </c>
      <c r="D165" s="29"/>
      <c r="E165" s="30">
        <f>IFERROR(_xlfn.XLOOKUP(Tabela1[[#This Row],[Plano de Conta]],Planilha1!$B$2:$B$35,Planilha1!$C$2:$C$35),0)</f>
        <v>0</v>
      </c>
      <c r="F165" s="31"/>
      <c r="G165" s="32" t="b">
        <v>0</v>
      </c>
      <c r="H16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6" spans="2:8" x14ac:dyDescent="0.25">
      <c r="B166" s="27"/>
      <c r="C166" s="28" t="str">
        <f>IF(Tabela1[[#This Row],[Data]]&lt;&gt;"",YEAR(Tabela1[[#This Row],[Data]])*100+MONTH(B166),"")</f>
        <v/>
      </c>
      <c r="D166" s="29"/>
      <c r="E166" s="30">
        <f>IFERROR(_xlfn.XLOOKUP(Tabela1[[#This Row],[Plano de Conta]],Planilha1!$B$2:$B$35,Planilha1!$C$2:$C$35),0)</f>
        <v>0</v>
      </c>
      <c r="F166" s="31"/>
      <c r="G166" s="32" t="b">
        <v>0</v>
      </c>
      <c r="H16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7" spans="2:8" x14ac:dyDescent="0.25">
      <c r="B167" s="27"/>
      <c r="C167" s="28" t="str">
        <f>IF(Tabela1[[#This Row],[Data]]&lt;&gt;"",YEAR(Tabela1[[#This Row],[Data]])*100+MONTH(B167),"")</f>
        <v/>
      </c>
      <c r="D167" s="29"/>
      <c r="E167" s="30">
        <f>IFERROR(_xlfn.XLOOKUP(Tabela1[[#This Row],[Plano de Conta]],Planilha1!$B$2:$B$35,Planilha1!$C$2:$C$35),0)</f>
        <v>0</v>
      </c>
      <c r="F167" s="31"/>
      <c r="G167" s="32" t="b">
        <v>0</v>
      </c>
      <c r="H16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8" spans="2:8" x14ac:dyDescent="0.25">
      <c r="B168" s="27"/>
      <c r="C168" s="28" t="str">
        <f>IF(Tabela1[[#This Row],[Data]]&lt;&gt;"",YEAR(Tabela1[[#This Row],[Data]])*100+MONTH(B168),"")</f>
        <v/>
      </c>
      <c r="D168" s="29"/>
      <c r="E168" s="30">
        <f>IFERROR(_xlfn.XLOOKUP(Tabela1[[#This Row],[Plano de Conta]],Planilha1!$B$2:$B$35,Planilha1!$C$2:$C$35),0)</f>
        <v>0</v>
      </c>
      <c r="F168" s="31"/>
      <c r="G168" s="32" t="b">
        <v>0</v>
      </c>
      <c r="H16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69" spans="2:8" x14ac:dyDescent="0.25">
      <c r="B169" s="27"/>
      <c r="C169" s="28" t="str">
        <f>IF(Tabela1[[#This Row],[Data]]&lt;&gt;"",YEAR(Tabela1[[#This Row],[Data]])*100+MONTH(B169),"")</f>
        <v/>
      </c>
      <c r="D169" s="29"/>
      <c r="E169" s="30">
        <f>IFERROR(_xlfn.XLOOKUP(Tabela1[[#This Row],[Plano de Conta]],Planilha1!$B$2:$B$35,Planilha1!$C$2:$C$35),0)</f>
        <v>0</v>
      </c>
      <c r="F169" s="31"/>
      <c r="G169" s="32" t="b">
        <v>0</v>
      </c>
      <c r="H16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0" spans="2:8" x14ac:dyDescent="0.25">
      <c r="B170" s="27"/>
      <c r="C170" s="28" t="str">
        <f>IF(Tabela1[[#This Row],[Data]]&lt;&gt;"",YEAR(Tabela1[[#This Row],[Data]])*100+MONTH(B170),"")</f>
        <v/>
      </c>
      <c r="D170" s="29"/>
      <c r="E170" s="30">
        <f>IFERROR(_xlfn.XLOOKUP(Tabela1[[#This Row],[Plano de Conta]],Planilha1!$B$2:$B$35,Planilha1!$C$2:$C$35),0)</f>
        <v>0</v>
      </c>
      <c r="F170" s="31"/>
      <c r="G170" s="32" t="b">
        <v>0</v>
      </c>
      <c r="H17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1" spans="2:8" x14ac:dyDescent="0.25">
      <c r="B171" s="27"/>
      <c r="C171" s="28" t="str">
        <f>IF(Tabela1[[#This Row],[Data]]&lt;&gt;"",YEAR(Tabela1[[#This Row],[Data]])*100+MONTH(B171),"")</f>
        <v/>
      </c>
      <c r="D171" s="29"/>
      <c r="E171" s="30">
        <f>IFERROR(_xlfn.XLOOKUP(Tabela1[[#This Row],[Plano de Conta]],Planilha1!$B$2:$B$35,Planilha1!$C$2:$C$35),0)</f>
        <v>0</v>
      </c>
      <c r="F171" s="31"/>
      <c r="G171" s="32" t="b">
        <v>0</v>
      </c>
      <c r="H17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2" spans="2:8" x14ac:dyDescent="0.25">
      <c r="B172" s="27"/>
      <c r="C172" s="28" t="str">
        <f>IF(Tabela1[[#This Row],[Data]]&lt;&gt;"",YEAR(Tabela1[[#This Row],[Data]])*100+MONTH(B172),"")</f>
        <v/>
      </c>
      <c r="D172" s="29"/>
      <c r="E172" s="30">
        <f>IFERROR(_xlfn.XLOOKUP(Tabela1[[#This Row],[Plano de Conta]],Planilha1!$B$2:$B$35,Planilha1!$C$2:$C$35),0)</f>
        <v>0</v>
      </c>
      <c r="F172" s="31"/>
      <c r="G172" s="32" t="b">
        <v>0</v>
      </c>
      <c r="H17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3" spans="2:8" x14ac:dyDescent="0.25">
      <c r="B173" s="27"/>
      <c r="C173" s="28" t="str">
        <f>IF(Tabela1[[#This Row],[Data]]&lt;&gt;"",YEAR(Tabela1[[#This Row],[Data]])*100+MONTH(B173),"")</f>
        <v/>
      </c>
      <c r="D173" s="29"/>
      <c r="E173" s="30">
        <f>IFERROR(_xlfn.XLOOKUP(Tabela1[[#This Row],[Plano de Conta]],Planilha1!$B$2:$B$35,Planilha1!$C$2:$C$35),0)</f>
        <v>0</v>
      </c>
      <c r="F173" s="31"/>
      <c r="G173" s="32" t="b">
        <v>0</v>
      </c>
      <c r="H17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4" spans="2:8" x14ac:dyDescent="0.25">
      <c r="B174" s="27"/>
      <c r="C174" s="28" t="str">
        <f>IF(Tabela1[[#This Row],[Data]]&lt;&gt;"",YEAR(Tabela1[[#This Row],[Data]])*100+MONTH(B174),"")</f>
        <v/>
      </c>
      <c r="D174" s="29"/>
      <c r="E174" s="30">
        <f>IFERROR(_xlfn.XLOOKUP(Tabela1[[#This Row],[Plano de Conta]],Planilha1!$B$2:$B$35,Planilha1!$C$2:$C$35),0)</f>
        <v>0</v>
      </c>
      <c r="F174" s="31"/>
      <c r="G174" s="32" t="b">
        <v>0</v>
      </c>
      <c r="H17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5" spans="2:8" x14ac:dyDescent="0.25">
      <c r="B175" s="27"/>
      <c r="C175" s="28" t="str">
        <f>IF(Tabela1[[#This Row],[Data]]&lt;&gt;"",YEAR(Tabela1[[#This Row],[Data]])*100+MONTH(B175),"")</f>
        <v/>
      </c>
      <c r="D175" s="29"/>
      <c r="E175" s="30">
        <f>IFERROR(_xlfn.XLOOKUP(Tabela1[[#This Row],[Plano de Conta]],Planilha1!$B$2:$B$35,Planilha1!$C$2:$C$35),0)</f>
        <v>0</v>
      </c>
      <c r="F175" s="31"/>
      <c r="G175" s="32" t="b">
        <v>0</v>
      </c>
      <c r="H17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6" spans="2:8" x14ac:dyDescent="0.25">
      <c r="B176" s="27"/>
      <c r="C176" s="28" t="str">
        <f>IF(Tabela1[[#This Row],[Data]]&lt;&gt;"",YEAR(Tabela1[[#This Row],[Data]])*100+MONTH(B176),"")</f>
        <v/>
      </c>
      <c r="D176" s="29"/>
      <c r="E176" s="30">
        <f>IFERROR(_xlfn.XLOOKUP(Tabela1[[#This Row],[Plano de Conta]],Planilha1!$B$2:$B$35,Planilha1!$C$2:$C$35),0)</f>
        <v>0</v>
      </c>
      <c r="F176" s="31"/>
      <c r="G176" s="32" t="b">
        <v>0</v>
      </c>
      <c r="H17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7" spans="2:8" x14ac:dyDescent="0.25">
      <c r="B177" s="27"/>
      <c r="C177" s="28" t="str">
        <f>IF(Tabela1[[#This Row],[Data]]&lt;&gt;"",YEAR(Tabela1[[#This Row],[Data]])*100+MONTH(B177),"")</f>
        <v/>
      </c>
      <c r="D177" s="29"/>
      <c r="E177" s="30">
        <f>IFERROR(_xlfn.XLOOKUP(Tabela1[[#This Row],[Plano de Conta]],Planilha1!$B$2:$B$35,Planilha1!$C$2:$C$35),0)</f>
        <v>0</v>
      </c>
      <c r="F177" s="31"/>
      <c r="G177" s="32" t="b">
        <v>0</v>
      </c>
      <c r="H17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8" spans="2:8" x14ac:dyDescent="0.25">
      <c r="B178" s="27"/>
      <c r="C178" s="28" t="str">
        <f>IF(Tabela1[[#This Row],[Data]]&lt;&gt;"",YEAR(Tabela1[[#This Row],[Data]])*100+MONTH(B178),"")</f>
        <v/>
      </c>
      <c r="D178" s="29"/>
      <c r="E178" s="30">
        <f>IFERROR(_xlfn.XLOOKUP(Tabela1[[#This Row],[Plano de Conta]],Planilha1!$B$2:$B$35,Planilha1!$C$2:$C$35),0)</f>
        <v>0</v>
      </c>
      <c r="F178" s="31"/>
      <c r="G178" s="32" t="b">
        <v>0</v>
      </c>
      <c r="H17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79" spans="2:8" x14ac:dyDescent="0.25">
      <c r="B179" s="27"/>
      <c r="C179" s="28" t="str">
        <f>IF(Tabela1[[#This Row],[Data]]&lt;&gt;"",YEAR(Tabela1[[#This Row],[Data]])*100+MONTH(B179),"")</f>
        <v/>
      </c>
      <c r="D179" s="29"/>
      <c r="E179" s="30">
        <f>IFERROR(_xlfn.XLOOKUP(Tabela1[[#This Row],[Plano de Conta]],Planilha1!$B$2:$B$35,Planilha1!$C$2:$C$35),0)</f>
        <v>0</v>
      </c>
      <c r="F179" s="31"/>
      <c r="G179" s="32" t="b">
        <v>0</v>
      </c>
      <c r="H17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0" spans="2:8" x14ac:dyDescent="0.25">
      <c r="B180" s="27"/>
      <c r="C180" s="28" t="str">
        <f>IF(Tabela1[[#This Row],[Data]]&lt;&gt;"",YEAR(Tabela1[[#This Row],[Data]])*100+MONTH(B180),"")</f>
        <v/>
      </c>
      <c r="D180" s="29"/>
      <c r="E180" s="30">
        <f>IFERROR(_xlfn.XLOOKUP(Tabela1[[#This Row],[Plano de Conta]],Planilha1!$B$2:$B$35,Planilha1!$C$2:$C$35),0)</f>
        <v>0</v>
      </c>
      <c r="F180" s="31"/>
      <c r="G180" s="32" t="b">
        <v>0</v>
      </c>
      <c r="H18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1" spans="2:8" x14ac:dyDescent="0.25">
      <c r="B181" s="27"/>
      <c r="C181" s="28" t="str">
        <f>IF(Tabela1[[#This Row],[Data]]&lt;&gt;"",YEAR(Tabela1[[#This Row],[Data]])*100+MONTH(B181),"")</f>
        <v/>
      </c>
      <c r="D181" s="29"/>
      <c r="E181" s="30">
        <f>IFERROR(_xlfn.XLOOKUP(Tabela1[[#This Row],[Plano de Conta]],Planilha1!$B$2:$B$35,Planilha1!$C$2:$C$35),0)</f>
        <v>0</v>
      </c>
      <c r="F181" s="31"/>
      <c r="G181" s="32" t="b">
        <v>0</v>
      </c>
      <c r="H18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2" spans="2:8" x14ac:dyDescent="0.25">
      <c r="B182" s="27"/>
      <c r="C182" s="28" t="str">
        <f>IF(Tabela1[[#This Row],[Data]]&lt;&gt;"",YEAR(Tabela1[[#This Row],[Data]])*100+MONTH(B182),"")</f>
        <v/>
      </c>
      <c r="D182" s="29"/>
      <c r="E182" s="30">
        <f>IFERROR(_xlfn.XLOOKUP(Tabela1[[#This Row],[Plano de Conta]],Planilha1!$B$2:$B$35,Planilha1!$C$2:$C$35),0)</f>
        <v>0</v>
      </c>
      <c r="F182" s="31"/>
      <c r="G182" s="32" t="b">
        <v>0</v>
      </c>
      <c r="H18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3" spans="2:8" x14ac:dyDescent="0.25">
      <c r="B183" s="27"/>
      <c r="C183" s="28" t="str">
        <f>IF(Tabela1[[#This Row],[Data]]&lt;&gt;"",YEAR(Tabela1[[#This Row],[Data]])*100+MONTH(B183),"")</f>
        <v/>
      </c>
      <c r="D183" s="29"/>
      <c r="E183" s="30">
        <f>IFERROR(_xlfn.XLOOKUP(Tabela1[[#This Row],[Plano de Conta]],Planilha1!$B$2:$B$35,Planilha1!$C$2:$C$35),0)</f>
        <v>0</v>
      </c>
      <c r="F183" s="31"/>
      <c r="G183" s="32" t="b">
        <v>0</v>
      </c>
      <c r="H18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4" spans="2:8" x14ac:dyDescent="0.25">
      <c r="B184" s="27"/>
      <c r="C184" s="28" t="str">
        <f>IF(Tabela1[[#This Row],[Data]]&lt;&gt;"",YEAR(Tabela1[[#This Row],[Data]])*100+MONTH(B184),"")</f>
        <v/>
      </c>
      <c r="D184" s="29"/>
      <c r="E184" s="30">
        <f>IFERROR(_xlfn.XLOOKUP(Tabela1[[#This Row],[Plano de Conta]],Planilha1!$B$2:$B$35,Planilha1!$C$2:$C$35),0)</f>
        <v>0</v>
      </c>
      <c r="F184" s="31"/>
      <c r="G184" s="32" t="b">
        <v>0</v>
      </c>
      <c r="H18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5" spans="2:8" x14ac:dyDescent="0.25">
      <c r="B185" s="27"/>
      <c r="C185" s="28" t="str">
        <f>IF(Tabela1[[#This Row],[Data]]&lt;&gt;"",YEAR(Tabela1[[#This Row],[Data]])*100+MONTH(B185),"")</f>
        <v/>
      </c>
      <c r="D185" s="29"/>
      <c r="E185" s="30">
        <f>IFERROR(_xlfn.XLOOKUP(Tabela1[[#This Row],[Plano de Conta]],Planilha1!$B$2:$B$35,Planilha1!$C$2:$C$35),0)</f>
        <v>0</v>
      </c>
      <c r="F185" s="31"/>
      <c r="G185" s="32" t="b">
        <v>0</v>
      </c>
      <c r="H18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6" spans="2:8" x14ac:dyDescent="0.25">
      <c r="B186" s="27"/>
      <c r="C186" s="28" t="str">
        <f>IF(Tabela1[[#This Row],[Data]]&lt;&gt;"",YEAR(Tabela1[[#This Row],[Data]])*100+MONTH(B186),"")</f>
        <v/>
      </c>
      <c r="D186" s="29"/>
      <c r="E186" s="30">
        <f>IFERROR(_xlfn.XLOOKUP(Tabela1[[#This Row],[Plano de Conta]],Planilha1!$B$2:$B$35,Planilha1!$C$2:$C$35),0)</f>
        <v>0</v>
      </c>
      <c r="F186" s="31"/>
      <c r="G186" s="32" t="b">
        <v>0</v>
      </c>
      <c r="H18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7" spans="2:8" x14ac:dyDescent="0.25">
      <c r="B187" s="27"/>
      <c r="C187" s="28" t="str">
        <f>IF(Tabela1[[#This Row],[Data]]&lt;&gt;"",YEAR(Tabela1[[#This Row],[Data]])*100+MONTH(B187),"")</f>
        <v/>
      </c>
      <c r="D187" s="29"/>
      <c r="E187" s="30">
        <f>IFERROR(_xlfn.XLOOKUP(Tabela1[[#This Row],[Plano de Conta]],Planilha1!$B$2:$B$35,Planilha1!$C$2:$C$35),0)</f>
        <v>0</v>
      </c>
      <c r="F187" s="31"/>
      <c r="G187" s="32" t="b">
        <v>0</v>
      </c>
      <c r="H18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8" spans="2:8" x14ac:dyDescent="0.25">
      <c r="B188" s="27"/>
      <c r="C188" s="28" t="str">
        <f>IF(Tabela1[[#This Row],[Data]]&lt;&gt;"",YEAR(Tabela1[[#This Row],[Data]])*100+MONTH(B188),"")</f>
        <v/>
      </c>
      <c r="D188" s="29"/>
      <c r="E188" s="30">
        <f>IFERROR(_xlfn.XLOOKUP(Tabela1[[#This Row],[Plano de Conta]],Planilha1!$B$2:$B$35,Planilha1!$C$2:$C$35),0)</f>
        <v>0</v>
      </c>
      <c r="F188" s="31"/>
      <c r="G188" s="32" t="b">
        <v>0</v>
      </c>
      <c r="H18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89" spans="2:8" x14ac:dyDescent="0.25">
      <c r="B189" s="27"/>
      <c r="C189" s="28" t="str">
        <f>IF(Tabela1[[#This Row],[Data]]&lt;&gt;"",YEAR(Tabela1[[#This Row],[Data]])*100+MONTH(B189),"")</f>
        <v/>
      </c>
      <c r="D189" s="29"/>
      <c r="E189" s="30">
        <f>IFERROR(_xlfn.XLOOKUP(Tabela1[[#This Row],[Plano de Conta]],Planilha1!$B$2:$B$35,Planilha1!$C$2:$C$35),0)</f>
        <v>0</v>
      </c>
      <c r="F189" s="31"/>
      <c r="G189" s="32" t="b">
        <v>0</v>
      </c>
      <c r="H18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0" spans="2:8" x14ac:dyDescent="0.25">
      <c r="B190" s="27"/>
      <c r="C190" s="28" t="str">
        <f>IF(Tabela1[[#This Row],[Data]]&lt;&gt;"",YEAR(Tabela1[[#This Row],[Data]])*100+MONTH(B190),"")</f>
        <v/>
      </c>
      <c r="D190" s="29"/>
      <c r="E190" s="30">
        <f>IFERROR(_xlfn.XLOOKUP(Tabela1[[#This Row],[Plano de Conta]],Planilha1!$B$2:$B$35,Planilha1!$C$2:$C$35),0)</f>
        <v>0</v>
      </c>
      <c r="F190" s="31"/>
      <c r="G190" s="32" t="b">
        <v>0</v>
      </c>
      <c r="H19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1" spans="2:8" x14ac:dyDescent="0.25">
      <c r="B191" s="27"/>
      <c r="C191" s="28" t="str">
        <f>IF(Tabela1[[#This Row],[Data]]&lt;&gt;"",YEAR(Tabela1[[#This Row],[Data]])*100+MONTH(B191),"")</f>
        <v/>
      </c>
      <c r="D191" s="29"/>
      <c r="E191" s="30">
        <f>IFERROR(_xlfn.XLOOKUP(Tabela1[[#This Row],[Plano de Conta]],Planilha1!$B$2:$B$35,Planilha1!$C$2:$C$35),0)</f>
        <v>0</v>
      </c>
      <c r="F191" s="31"/>
      <c r="G191" s="32" t="b">
        <v>0</v>
      </c>
      <c r="H19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2" spans="2:8" x14ac:dyDescent="0.25">
      <c r="B192" s="27"/>
      <c r="C192" s="28" t="str">
        <f>IF(Tabela1[[#This Row],[Data]]&lt;&gt;"",YEAR(Tabela1[[#This Row],[Data]])*100+MONTH(B192),"")</f>
        <v/>
      </c>
      <c r="D192" s="29"/>
      <c r="E192" s="30">
        <f>IFERROR(_xlfn.XLOOKUP(Tabela1[[#This Row],[Plano de Conta]],Planilha1!$B$2:$B$35,Planilha1!$C$2:$C$35),0)</f>
        <v>0</v>
      </c>
      <c r="F192" s="31"/>
      <c r="G192" s="32" t="b">
        <v>0</v>
      </c>
      <c r="H19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3" spans="2:8" x14ac:dyDescent="0.25">
      <c r="B193" s="27"/>
      <c r="C193" s="28" t="str">
        <f>IF(Tabela1[[#This Row],[Data]]&lt;&gt;"",YEAR(Tabela1[[#This Row],[Data]])*100+MONTH(B193),"")</f>
        <v/>
      </c>
      <c r="D193" s="29"/>
      <c r="E193" s="30">
        <f>IFERROR(_xlfn.XLOOKUP(Tabela1[[#This Row],[Plano de Conta]],Planilha1!$B$2:$B$35,Planilha1!$C$2:$C$35),0)</f>
        <v>0</v>
      </c>
      <c r="F193" s="31"/>
      <c r="G193" s="32" t="b">
        <v>0</v>
      </c>
      <c r="H19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4" spans="2:8" x14ac:dyDescent="0.25">
      <c r="B194" s="27"/>
      <c r="C194" s="28" t="str">
        <f>IF(Tabela1[[#This Row],[Data]]&lt;&gt;"",YEAR(Tabela1[[#This Row],[Data]])*100+MONTH(B194),"")</f>
        <v/>
      </c>
      <c r="D194" s="29"/>
      <c r="E194" s="30">
        <f>IFERROR(_xlfn.XLOOKUP(Tabela1[[#This Row],[Plano de Conta]],Planilha1!$B$2:$B$35,Planilha1!$C$2:$C$35),0)</f>
        <v>0</v>
      </c>
      <c r="F194" s="31"/>
      <c r="G194" s="32" t="b">
        <v>0</v>
      </c>
      <c r="H19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5" spans="2:8" x14ac:dyDescent="0.25">
      <c r="B195" s="27"/>
      <c r="C195" s="28" t="str">
        <f>IF(Tabela1[[#This Row],[Data]]&lt;&gt;"",YEAR(Tabela1[[#This Row],[Data]])*100+MONTH(B195),"")</f>
        <v/>
      </c>
      <c r="D195" s="29"/>
      <c r="E195" s="30">
        <f>IFERROR(_xlfn.XLOOKUP(Tabela1[[#This Row],[Plano de Conta]],Planilha1!$B$2:$B$35,Planilha1!$C$2:$C$35),0)</f>
        <v>0</v>
      </c>
      <c r="F195" s="31"/>
      <c r="G195" s="32" t="b">
        <v>0</v>
      </c>
      <c r="H19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6" spans="2:8" x14ac:dyDescent="0.25">
      <c r="B196" s="27"/>
      <c r="C196" s="28" t="str">
        <f>IF(Tabela1[[#This Row],[Data]]&lt;&gt;"",YEAR(Tabela1[[#This Row],[Data]])*100+MONTH(B196),"")</f>
        <v/>
      </c>
      <c r="D196" s="29"/>
      <c r="E196" s="30">
        <f>IFERROR(_xlfn.XLOOKUP(Tabela1[[#This Row],[Plano de Conta]],Planilha1!$B$2:$B$35,Planilha1!$C$2:$C$35),0)</f>
        <v>0</v>
      </c>
      <c r="F196" s="31"/>
      <c r="G196" s="32" t="b">
        <v>0</v>
      </c>
      <c r="H19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7" spans="2:8" x14ac:dyDescent="0.25">
      <c r="B197" s="27"/>
      <c r="C197" s="28" t="str">
        <f>IF(Tabela1[[#This Row],[Data]]&lt;&gt;"",YEAR(Tabela1[[#This Row],[Data]])*100+MONTH(B197),"")</f>
        <v/>
      </c>
      <c r="D197" s="29"/>
      <c r="E197" s="30">
        <f>IFERROR(_xlfn.XLOOKUP(Tabela1[[#This Row],[Plano de Conta]],Planilha1!$B$2:$B$35,Planilha1!$C$2:$C$35),0)</f>
        <v>0</v>
      </c>
      <c r="F197" s="31"/>
      <c r="G197" s="32" t="b">
        <v>0</v>
      </c>
      <c r="H19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8" spans="2:8" x14ac:dyDescent="0.25">
      <c r="B198" s="27"/>
      <c r="C198" s="28" t="str">
        <f>IF(Tabela1[[#This Row],[Data]]&lt;&gt;"",YEAR(Tabela1[[#This Row],[Data]])*100+MONTH(B198),"")</f>
        <v/>
      </c>
      <c r="D198" s="29"/>
      <c r="E198" s="30">
        <f>IFERROR(_xlfn.XLOOKUP(Tabela1[[#This Row],[Plano de Conta]],Planilha1!$B$2:$B$35,Planilha1!$C$2:$C$35),0)</f>
        <v>0</v>
      </c>
      <c r="F198" s="31"/>
      <c r="G198" s="32" t="b">
        <v>0</v>
      </c>
      <c r="H19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199" spans="2:8" x14ac:dyDescent="0.25">
      <c r="B199" s="27"/>
      <c r="C199" s="28" t="str">
        <f>IF(Tabela1[[#This Row],[Data]]&lt;&gt;"",YEAR(Tabela1[[#This Row],[Data]])*100+MONTH(B199),"")</f>
        <v/>
      </c>
      <c r="D199" s="29"/>
      <c r="E199" s="30">
        <f>IFERROR(_xlfn.XLOOKUP(Tabela1[[#This Row],[Plano de Conta]],Planilha1!$B$2:$B$35,Planilha1!$C$2:$C$35),0)</f>
        <v>0</v>
      </c>
      <c r="F199" s="31"/>
      <c r="G199" s="32" t="b">
        <v>0</v>
      </c>
      <c r="H19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0" spans="2:8" x14ac:dyDescent="0.25">
      <c r="B200" s="27"/>
      <c r="C200" s="28" t="str">
        <f>IF(Tabela1[[#This Row],[Data]]&lt;&gt;"",YEAR(Tabela1[[#This Row],[Data]])*100+MONTH(B200),"")</f>
        <v/>
      </c>
      <c r="D200" s="29"/>
      <c r="E200" s="30">
        <f>IFERROR(_xlfn.XLOOKUP(Tabela1[[#This Row],[Plano de Conta]],Planilha1!$B$2:$B$35,Planilha1!$C$2:$C$35),0)</f>
        <v>0</v>
      </c>
      <c r="F200" s="31"/>
      <c r="G200" s="32" t="b">
        <v>0</v>
      </c>
      <c r="H20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1" spans="2:8" x14ac:dyDescent="0.25">
      <c r="B201" s="27"/>
      <c r="C201" s="28" t="str">
        <f>IF(Tabela1[[#This Row],[Data]]&lt;&gt;"",YEAR(Tabela1[[#This Row],[Data]])*100+MONTH(B201),"")</f>
        <v/>
      </c>
      <c r="D201" s="29"/>
      <c r="E201" s="30">
        <f>IFERROR(_xlfn.XLOOKUP(Tabela1[[#This Row],[Plano de Conta]],Planilha1!$B$2:$B$35,Planilha1!$C$2:$C$35),0)</f>
        <v>0</v>
      </c>
      <c r="F201" s="31"/>
      <c r="G201" s="32" t="b">
        <v>0</v>
      </c>
      <c r="H20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2" spans="2:8" x14ac:dyDescent="0.25">
      <c r="B202" s="27"/>
      <c r="C202" s="28" t="str">
        <f>IF(Tabela1[[#This Row],[Data]]&lt;&gt;"",YEAR(Tabela1[[#This Row],[Data]])*100+MONTH(B202),"")</f>
        <v/>
      </c>
      <c r="D202" s="29"/>
      <c r="E202" s="30">
        <f>IFERROR(_xlfn.XLOOKUP(Tabela1[[#This Row],[Plano de Conta]],Planilha1!$B$2:$B$35,Planilha1!$C$2:$C$35),0)</f>
        <v>0</v>
      </c>
      <c r="F202" s="31"/>
      <c r="G202" s="32" t="b">
        <v>0</v>
      </c>
      <c r="H20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3" spans="2:8" x14ac:dyDescent="0.25">
      <c r="B203" s="27"/>
      <c r="C203" s="28" t="str">
        <f>IF(Tabela1[[#This Row],[Data]]&lt;&gt;"",YEAR(Tabela1[[#This Row],[Data]])*100+MONTH(B203),"")</f>
        <v/>
      </c>
      <c r="D203" s="29"/>
      <c r="E203" s="30">
        <f>IFERROR(_xlfn.XLOOKUP(Tabela1[[#This Row],[Plano de Conta]],Planilha1!$B$2:$B$35,Planilha1!$C$2:$C$35),0)</f>
        <v>0</v>
      </c>
      <c r="F203" s="31"/>
      <c r="G203" s="32" t="b">
        <v>0</v>
      </c>
      <c r="H20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4" spans="2:8" x14ac:dyDescent="0.25">
      <c r="B204" s="27"/>
      <c r="C204" s="28" t="str">
        <f>IF(Tabela1[[#This Row],[Data]]&lt;&gt;"",YEAR(Tabela1[[#This Row],[Data]])*100+MONTH(B204),"")</f>
        <v/>
      </c>
      <c r="D204" s="29"/>
      <c r="E204" s="30">
        <f>IFERROR(_xlfn.XLOOKUP(Tabela1[[#This Row],[Plano de Conta]],Planilha1!$B$2:$B$35,Planilha1!$C$2:$C$35),0)</f>
        <v>0</v>
      </c>
      <c r="F204" s="31"/>
      <c r="G204" s="32" t="b">
        <v>0</v>
      </c>
      <c r="H20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5" spans="2:8" x14ac:dyDescent="0.25">
      <c r="B205" s="27"/>
      <c r="C205" s="28" t="str">
        <f>IF(Tabela1[[#This Row],[Data]]&lt;&gt;"",YEAR(Tabela1[[#This Row],[Data]])*100+MONTH(B205),"")</f>
        <v/>
      </c>
      <c r="D205" s="29"/>
      <c r="E205" s="30">
        <f>IFERROR(_xlfn.XLOOKUP(Tabela1[[#This Row],[Plano de Conta]],Planilha1!$B$2:$B$35,Planilha1!$C$2:$C$35),0)</f>
        <v>0</v>
      </c>
      <c r="F205" s="31"/>
      <c r="G205" s="32" t="b">
        <v>0</v>
      </c>
      <c r="H20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6" spans="2:8" x14ac:dyDescent="0.25">
      <c r="B206" s="27"/>
      <c r="C206" s="28" t="str">
        <f>IF(Tabela1[[#This Row],[Data]]&lt;&gt;"",YEAR(Tabela1[[#This Row],[Data]])*100+MONTH(B206),"")</f>
        <v/>
      </c>
      <c r="D206" s="29"/>
      <c r="E206" s="30">
        <f>IFERROR(_xlfn.XLOOKUP(Tabela1[[#This Row],[Plano de Conta]],Planilha1!$B$2:$B$35,Planilha1!$C$2:$C$35),0)</f>
        <v>0</v>
      </c>
      <c r="F206" s="31"/>
      <c r="G206" s="32" t="b">
        <v>0</v>
      </c>
      <c r="H20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7" spans="2:8" x14ac:dyDescent="0.25">
      <c r="B207" s="27"/>
      <c r="C207" s="28" t="str">
        <f>IF(Tabela1[[#This Row],[Data]]&lt;&gt;"",YEAR(Tabela1[[#This Row],[Data]])*100+MONTH(B207),"")</f>
        <v/>
      </c>
      <c r="D207" s="29"/>
      <c r="E207" s="30">
        <f>IFERROR(_xlfn.XLOOKUP(Tabela1[[#This Row],[Plano de Conta]],Planilha1!$B$2:$B$35,Planilha1!$C$2:$C$35),0)</f>
        <v>0</v>
      </c>
      <c r="F207" s="31"/>
      <c r="G207" s="32" t="b">
        <v>0</v>
      </c>
      <c r="H20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8" spans="2:8" x14ac:dyDescent="0.25">
      <c r="B208" s="27"/>
      <c r="C208" s="28" t="str">
        <f>IF(Tabela1[[#This Row],[Data]]&lt;&gt;"",YEAR(Tabela1[[#This Row],[Data]])*100+MONTH(B208),"")</f>
        <v/>
      </c>
      <c r="D208" s="29"/>
      <c r="E208" s="30">
        <f>IFERROR(_xlfn.XLOOKUP(Tabela1[[#This Row],[Plano de Conta]],Planilha1!$B$2:$B$35,Planilha1!$C$2:$C$35),0)</f>
        <v>0</v>
      </c>
      <c r="F208" s="31"/>
      <c r="G208" s="32" t="b">
        <v>0</v>
      </c>
      <c r="H20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09" spans="2:8" x14ac:dyDescent="0.25">
      <c r="B209" s="27"/>
      <c r="C209" s="28" t="str">
        <f>IF(Tabela1[[#This Row],[Data]]&lt;&gt;"",YEAR(Tabela1[[#This Row],[Data]])*100+MONTH(B209),"")</f>
        <v/>
      </c>
      <c r="D209" s="29"/>
      <c r="E209" s="30">
        <f>IFERROR(_xlfn.XLOOKUP(Tabela1[[#This Row],[Plano de Conta]],Planilha1!$B$2:$B$35,Planilha1!$C$2:$C$35),0)</f>
        <v>0</v>
      </c>
      <c r="F209" s="31"/>
      <c r="G209" s="32" t="b">
        <v>0</v>
      </c>
      <c r="H20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0" spans="2:8" x14ac:dyDescent="0.25">
      <c r="B210" s="27"/>
      <c r="C210" s="28" t="str">
        <f>IF(Tabela1[[#This Row],[Data]]&lt;&gt;"",YEAR(Tabela1[[#This Row],[Data]])*100+MONTH(B210),"")</f>
        <v/>
      </c>
      <c r="D210" s="29"/>
      <c r="E210" s="30">
        <f>IFERROR(_xlfn.XLOOKUP(Tabela1[[#This Row],[Plano de Conta]],Planilha1!$B$2:$B$35,Planilha1!$C$2:$C$35),0)</f>
        <v>0</v>
      </c>
      <c r="F210" s="31"/>
      <c r="G210" s="32" t="b">
        <v>0</v>
      </c>
      <c r="H21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1" spans="2:8" x14ac:dyDescent="0.25">
      <c r="B211" s="27"/>
      <c r="C211" s="28" t="str">
        <f>IF(Tabela1[[#This Row],[Data]]&lt;&gt;"",YEAR(Tabela1[[#This Row],[Data]])*100+MONTH(B211),"")</f>
        <v/>
      </c>
      <c r="D211" s="29"/>
      <c r="E211" s="30">
        <f>IFERROR(_xlfn.XLOOKUP(Tabela1[[#This Row],[Plano de Conta]],Planilha1!$B$2:$B$35,Planilha1!$C$2:$C$35),0)</f>
        <v>0</v>
      </c>
      <c r="F211" s="31"/>
      <c r="G211" s="32" t="b">
        <v>0</v>
      </c>
      <c r="H21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2" spans="2:8" x14ac:dyDescent="0.25">
      <c r="B212" s="27"/>
      <c r="C212" s="28" t="str">
        <f>IF(Tabela1[[#This Row],[Data]]&lt;&gt;"",YEAR(Tabela1[[#This Row],[Data]])*100+MONTH(B212),"")</f>
        <v/>
      </c>
      <c r="D212" s="29"/>
      <c r="E212" s="30">
        <f>IFERROR(_xlfn.XLOOKUP(Tabela1[[#This Row],[Plano de Conta]],Planilha1!$B$2:$B$35,Planilha1!$C$2:$C$35),0)</f>
        <v>0</v>
      </c>
      <c r="F212" s="31"/>
      <c r="G212" s="32" t="b">
        <v>0</v>
      </c>
      <c r="H21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3" spans="2:8" x14ac:dyDescent="0.25">
      <c r="B213" s="27"/>
      <c r="C213" s="28" t="str">
        <f>IF(Tabela1[[#This Row],[Data]]&lt;&gt;"",YEAR(Tabela1[[#This Row],[Data]])*100+MONTH(B213),"")</f>
        <v/>
      </c>
      <c r="D213" s="29"/>
      <c r="E213" s="30">
        <f>IFERROR(_xlfn.XLOOKUP(Tabela1[[#This Row],[Plano de Conta]],Planilha1!$B$2:$B$35,Planilha1!$C$2:$C$35),0)</f>
        <v>0</v>
      </c>
      <c r="F213" s="31"/>
      <c r="G213" s="32" t="b">
        <v>0</v>
      </c>
      <c r="H21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4" spans="2:8" x14ac:dyDescent="0.25">
      <c r="B214" s="27"/>
      <c r="C214" s="28" t="str">
        <f>IF(Tabela1[[#This Row],[Data]]&lt;&gt;"",YEAR(Tabela1[[#This Row],[Data]])*100+MONTH(B214),"")</f>
        <v/>
      </c>
      <c r="D214" s="29"/>
      <c r="E214" s="30">
        <f>IFERROR(_xlfn.XLOOKUP(Tabela1[[#This Row],[Plano de Conta]],Planilha1!$B$2:$B$35,Planilha1!$C$2:$C$35),0)</f>
        <v>0</v>
      </c>
      <c r="F214" s="31"/>
      <c r="G214" s="32" t="b">
        <v>0</v>
      </c>
      <c r="H21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5" spans="2:8" x14ac:dyDescent="0.25">
      <c r="B215" s="27"/>
      <c r="C215" s="28" t="str">
        <f>IF(Tabela1[[#This Row],[Data]]&lt;&gt;"",YEAR(Tabela1[[#This Row],[Data]])*100+MONTH(B215),"")</f>
        <v/>
      </c>
      <c r="D215" s="29"/>
      <c r="E215" s="30">
        <f>IFERROR(_xlfn.XLOOKUP(Tabela1[[#This Row],[Plano de Conta]],Planilha1!$B$2:$B$35,Planilha1!$C$2:$C$35),0)</f>
        <v>0</v>
      </c>
      <c r="F215" s="31"/>
      <c r="G215" s="32" t="b">
        <v>0</v>
      </c>
      <c r="H21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6" spans="2:8" x14ac:dyDescent="0.25">
      <c r="B216" s="27"/>
      <c r="C216" s="28" t="str">
        <f>IF(Tabela1[[#This Row],[Data]]&lt;&gt;"",YEAR(Tabela1[[#This Row],[Data]])*100+MONTH(B216),"")</f>
        <v/>
      </c>
      <c r="D216" s="29"/>
      <c r="E216" s="30">
        <f>IFERROR(_xlfn.XLOOKUP(Tabela1[[#This Row],[Plano de Conta]],Planilha1!$B$2:$B$35,Planilha1!$C$2:$C$35),0)</f>
        <v>0</v>
      </c>
      <c r="F216" s="31"/>
      <c r="G216" s="32" t="b">
        <v>0</v>
      </c>
      <c r="H21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7" spans="2:8" x14ac:dyDescent="0.25">
      <c r="B217" s="27"/>
      <c r="C217" s="28" t="str">
        <f>IF(Tabela1[[#This Row],[Data]]&lt;&gt;"",YEAR(Tabela1[[#This Row],[Data]])*100+MONTH(B217),"")</f>
        <v/>
      </c>
      <c r="D217" s="29"/>
      <c r="E217" s="30">
        <f>IFERROR(_xlfn.XLOOKUP(Tabela1[[#This Row],[Plano de Conta]],Planilha1!$B$2:$B$35,Planilha1!$C$2:$C$35),0)</f>
        <v>0</v>
      </c>
      <c r="F217" s="31"/>
      <c r="G217" s="32" t="b">
        <v>0</v>
      </c>
      <c r="H21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8" spans="2:8" x14ac:dyDescent="0.25">
      <c r="B218" s="27"/>
      <c r="C218" s="28" t="str">
        <f>IF(Tabela1[[#This Row],[Data]]&lt;&gt;"",YEAR(Tabela1[[#This Row],[Data]])*100+MONTH(B218),"")</f>
        <v/>
      </c>
      <c r="D218" s="29"/>
      <c r="E218" s="30">
        <f>IFERROR(_xlfn.XLOOKUP(Tabela1[[#This Row],[Plano de Conta]],Planilha1!$B$2:$B$35,Planilha1!$C$2:$C$35),0)</f>
        <v>0</v>
      </c>
      <c r="F218" s="31"/>
      <c r="G218" s="32" t="b">
        <v>0</v>
      </c>
      <c r="H21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19" spans="2:8" x14ac:dyDescent="0.25">
      <c r="B219" s="27"/>
      <c r="C219" s="28" t="str">
        <f>IF(Tabela1[[#This Row],[Data]]&lt;&gt;"",YEAR(Tabela1[[#This Row],[Data]])*100+MONTH(B219),"")</f>
        <v/>
      </c>
      <c r="D219" s="29"/>
      <c r="E219" s="30">
        <f>IFERROR(_xlfn.XLOOKUP(Tabela1[[#This Row],[Plano de Conta]],Planilha1!$B$2:$B$35,Planilha1!$C$2:$C$35),0)</f>
        <v>0</v>
      </c>
      <c r="F219" s="31"/>
      <c r="G219" s="32" t="b">
        <v>0</v>
      </c>
      <c r="H21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0" spans="2:8" x14ac:dyDescent="0.25">
      <c r="B220" s="27"/>
      <c r="C220" s="28" t="str">
        <f>IF(Tabela1[[#This Row],[Data]]&lt;&gt;"",YEAR(Tabela1[[#This Row],[Data]])*100+MONTH(B220),"")</f>
        <v/>
      </c>
      <c r="D220" s="29"/>
      <c r="E220" s="30">
        <f>IFERROR(_xlfn.XLOOKUP(Tabela1[[#This Row],[Plano de Conta]],Planilha1!$B$2:$B$35,Planilha1!$C$2:$C$35),0)</f>
        <v>0</v>
      </c>
      <c r="F220" s="31"/>
      <c r="G220" s="32" t="b">
        <v>0</v>
      </c>
      <c r="H22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1" spans="2:8" x14ac:dyDescent="0.25">
      <c r="B221" s="27"/>
      <c r="C221" s="28" t="str">
        <f>IF(Tabela1[[#This Row],[Data]]&lt;&gt;"",YEAR(Tabela1[[#This Row],[Data]])*100+MONTH(B221),"")</f>
        <v/>
      </c>
      <c r="D221" s="29"/>
      <c r="E221" s="30">
        <f>IFERROR(_xlfn.XLOOKUP(Tabela1[[#This Row],[Plano de Conta]],Planilha1!$B$2:$B$35,Planilha1!$C$2:$C$35),0)</f>
        <v>0</v>
      </c>
      <c r="F221" s="31"/>
      <c r="G221" s="32" t="b">
        <v>0</v>
      </c>
      <c r="H22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2" spans="2:8" x14ac:dyDescent="0.25">
      <c r="B222" s="27"/>
      <c r="C222" s="28" t="str">
        <f>IF(Tabela1[[#This Row],[Data]]&lt;&gt;"",YEAR(Tabela1[[#This Row],[Data]])*100+MONTH(B222),"")</f>
        <v/>
      </c>
      <c r="D222" s="29"/>
      <c r="E222" s="30">
        <f>IFERROR(_xlfn.XLOOKUP(Tabela1[[#This Row],[Plano de Conta]],Planilha1!$B$2:$B$35,Planilha1!$C$2:$C$35),0)</f>
        <v>0</v>
      </c>
      <c r="F222" s="31"/>
      <c r="G222" s="32" t="b">
        <v>0</v>
      </c>
      <c r="H22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3" spans="2:8" x14ac:dyDescent="0.25">
      <c r="B223" s="27"/>
      <c r="C223" s="28" t="str">
        <f>IF(Tabela1[[#This Row],[Data]]&lt;&gt;"",YEAR(Tabela1[[#This Row],[Data]])*100+MONTH(B223),"")</f>
        <v/>
      </c>
      <c r="D223" s="29"/>
      <c r="E223" s="30">
        <f>IFERROR(_xlfn.XLOOKUP(Tabela1[[#This Row],[Plano de Conta]],Planilha1!$B$2:$B$35,Planilha1!$C$2:$C$35),0)</f>
        <v>0</v>
      </c>
      <c r="F223" s="31"/>
      <c r="G223" s="32" t="b">
        <v>0</v>
      </c>
      <c r="H22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4" spans="2:8" x14ac:dyDescent="0.25">
      <c r="B224" s="27"/>
      <c r="C224" s="28" t="str">
        <f>IF(Tabela1[[#This Row],[Data]]&lt;&gt;"",YEAR(Tabela1[[#This Row],[Data]])*100+MONTH(B224),"")</f>
        <v/>
      </c>
      <c r="D224" s="29"/>
      <c r="E224" s="30">
        <f>IFERROR(_xlfn.XLOOKUP(Tabela1[[#This Row],[Plano de Conta]],Planilha1!$B$2:$B$35,Planilha1!$C$2:$C$35),0)</f>
        <v>0</v>
      </c>
      <c r="F224" s="31"/>
      <c r="G224" s="32" t="b">
        <v>0</v>
      </c>
      <c r="H22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5" spans="2:8" x14ac:dyDescent="0.25">
      <c r="B225" s="27"/>
      <c r="C225" s="28" t="str">
        <f>IF(Tabela1[[#This Row],[Data]]&lt;&gt;"",YEAR(Tabela1[[#This Row],[Data]])*100+MONTH(B225),"")</f>
        <v/>
      </c>
      <c r="D225" s="29"/>
      <c r="E225" s="30">
        <f>IFERROR(_xlfn.XLOOKUP(Tabela1[[#This Row],[Plano de Conta]],Planilha1!$B$2:$B$35,Planilha1!$C$2:$C$35),0)</f>
        <v>0</v>
      </c>
      <c r="F225" s="31"/>
      <c r="G225" s="32" t="b">
        <v>0</v>
      </c>
      <c r="H22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6" spans="2:8" x14ac:dyDescent="0.25">
      <c r="B226" s="27"/>
      <c r="C226" s="28" t="str">
        <f>IF(Tabela1[[#This Row],[Data]]&lt;&gt;"",YEAR(Tabela1[[#This Row],[Data]])*100+MONTH(B226),"")</f>
        <v/>
      </c>
      <c r="D226" s="29"/>
      <c r="E226" s="30">
        <f>IFERROR(_xlfn.XLOOKUP(Tabela1[[#This Row],[Plano de Conta]],Planilha1!$B$2:$B$35,Planilha1!$C$2:$C$35),0)</f>
        <v>0</v>
      </c>
      <c r="F226" s="31"/>
      <c r="G226" s="32" t="b">
        <v>0</v>
      </c>
      <c r="H22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7" spans="2:8" x14ac:dyDescent="0.25">
      <c r="B227" s="27"/>
      <c r="C227" s="28" t="str">
        <f>IF(Tabela1[[#This Row],[Data]]&lt;&gt;"",YEAR(Tabela1[[#This Row],[Data]])*100+MONTH(B227),"")</f>
        <v/>
      </c>
      <c r="D227" s="29"/>
      <c r="E227" s="30">
        <f>IFERROR(_xlfn.XLOOKUP(Tabela1[[#This Row],[Plano de Conta]],Planilha1!$B$2:$B$35,Planilha1!$C$2:$C$35),0)</f>
        <v>0</v>
      </c>
      <c r="F227" s="31"/>
      <c r="G227" s="32" t="b">
        <v>0</v>
      </c>
      <c r="H22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8" spans="2:8" x14ac:dyDescent="0.25">
      <c r="B228" s="27"/>
      <c r="C228" s="28" t="str">
        <f>IF(Tabela1[[#This Row],[Data]]&lt;&gt;"",YEAR(Tabela1[[#This Row],[Data]])*100+MONTH(B228),"")</f>
        <v/>
      </c>
      <c r="D228" s="29"/>
      <c r="E228" s="30">
        <f>IFERROR(_xlfn.XLOOKUP(Tabela1[[#This Row],[Plano de Conta]],Planilha1!$B$2:$B$35,Planilha1!$C$2:$C$35),0)</f>
        <v>0</v>
      </c>
      <c r="F228" s="31"/>
      <c r="G228" s="32" t="b">
        <v>0</v>
      </c>
      <c r="H22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29" spans="2:8" x14ac:dyDescent="0.25">
      <c r="B229" s="27"/>
      <c r="C229" s="28" t="str">
        <f>IF(Tabela1[[#This Row],[Data]]&lt;&gt;"",YEAR(Tabela1[[#This Row],[Data]])*100+MONTH(B229),"")</f>
        <v/>
      </c>
      <c r="D229" s="29"/>
      <c r="E229" s="30">
        <f>IFERROR(_xlfn.XLOOKUP(Tabela1[[#This Row],[Plano de Conta]],Planilha1!$B$2:$B$35,Planilha1!$C$2:$C$35),0)</f>
        <v>0</v>
      </c>
      <c r="F229" s="31"/>
      <c r="G229" s="32" t="b">
        <v>0</v>
      </c>
      <c r="H22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0" spans="2:8" x14ac:dyDescent="0.25">
      <c r="B230" s="27"/>
      <c r="C230" s="28" t="str">
        <f>IF(Tabela1[[#This Row],[Data]]&lt;&gt;"",YEAR(Tabela1[[#This Row],[Data]])*100+MONTH(B230),"")</f>
        <v/>
      </c>
      <c r="D230" s="29"/>
      <c r="E230" s="30">
        <f>IFERROR(_xlfn.XLOOKUP(Tabela1[[#This Row],[Plano de Conta]],Planilha1!$B$2:$B$35,Planilha1!$C$2:$C$35),0)</f>
        <v>0</v>
      </c>
      <c r="F230" s="31"/>
      <c r="G230" s="32" t="b">
        <v>0</v>
      </c>
      <c r="H23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1" spans="2:8" x14ac:dyDescent="0.25">
      <c r="B231" s="27"/>
      <c r="C231" s="28" t="str">
        <f>IF(Tabela1[[#This Row],[Data]]&lt;&gt;"",YEAR(Tabela1[[#This Row],[Data]])*100+MONTH(B231),"")</f>
        <v/>
      </c>
      <c r="D231" s="29"/>
      <c r="E231" s="30">
        <f>IFERROR(_xlfn.XLOOKUP(Tabela1[[#This Row],[Plano de Conta]],Planilha1!$B$2:$B$35,Planilha1!$C$2:$C$35),0)</f>
        <v>0</v>
      </c>
      <c r="F231" s="31"/>
      <c r="G231" s="32" t="b">
        <v>0</v>
      </c>
      <c r="H23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2" spans="2:8" x14ac:dyDescent="0.25">
      <c r="B232" s="27"/>
      <c r="C232" s="28" t="str">
        <f>IF(Tabela1[[#This Row],[Data]]&lt;&gt;"",YEAR(Tabela1[[#This Row],[Data]])*100+MONTH(B232),"")</f>
        <v/>
      </c>
      <c r="D232" s="29"/>
      <c r="E232" s="30">
        <f>IFERROR(_xlfn.XLOOKUP(Tabela1[[#This Row],[Plano de Conta]],Planilha1!$B$2:$B$35,Planilha1!$C$2:$C$35),0)</f>
        <v>0</v>
      </c>
      <c r="F232" s="31"/>
      <c r="G232" s="32" t="b">
        <v>0</v>
      </c>
      <c r="H23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3" spans="2:8" x14ac:dyDescent="0.25">
      <c r="B233" s="27"/>
      <c r="C233" s="28" t="str">
        <f>IF(Tabela1[[#This Row],[Data]]&lt;&gt;"",YEAR(Tabela1[[#This Row],[Data]])*100+MONTH(B233),"")</f>
        <v/>
      </c>
      <c r="D233" s="29"/>
      <c r="E233" s="30">
        <f>IFERROR(_xlfn.XLOOKUP(Tabela1[[#This Row],[Plano de Conta]],Planilha1!$B$2:$B$35,Planilha1!$C$2:$C$35),0)</f>
        <v>0</v>
      </c>
      <c r="F233" s="31"/>
      <c r="G233" s="32" t="b">
        <v>0</v>
      </c>
      <c r="H23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4" spans="2:8" x14ac:dyDescent="0.25">
      <c r="B234" s="27"/>
      <c r="C234" s="28" t="str">
        <f>IF(Tabela1[[#This Row],[Data]]&lt;&gt;"",YEAR(Tabela1[[#This Row],[Data]])*100+MONTH(B234),"")</f>
        <v/>
      </c>
      <c r="D234" s="29"/>
      <c r="E234" s="30">
        <f>IFERROR(_xlfn.XLOOKUP(Tabela1[[#This Row],[Plano de Conta]],Planilha1!$B$2:$B$35,Planilha1!$C$2:$C$35),0)</f>
        <v>0</v>
      </c>
      <c r="F234" s="31"/>
      <c r="G234" s="32" t="b">
        <v>0</v>
      </c>
      <c r="H23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5" spans="2:8" x14ac:dyDescent="0.25">
      <c r="B235" s="27"/>
      <c r="C235" s="28" t="str">
        <f>IF(Tabela1[[#This Row],[Data]]&lt;&gt;"",YEAR(Tabela1[[#This Row],[Data]])*100+MONTH(B235),"")</f>
        <v/>
      </c>
      <c r="D235" s="29"/>
      <c r="E235" s="30">
        <f>IFERROR(_xlfn.XLOOKUP(Tabela1[[#This Row],[Plano de Conta]],Planilha1!$B$2:$B$35,Planilha1!$C$2:$C$35),0)</f>
        <v>0</v>
      </c>
      <c r="F235" s="31"/>
      <c r="G235" s="32" t="b">
        <v>0</v>
      </c>
      <c r="H23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6" spans="2:8" x14ac:dyDescent="0.25">
      <c r="B236" s="27"/>
      <c r="C236" s="28" t="str">
        <f>IF(Tabela1[[#This Row],[Data]]&lt;&gt;"",YEAR(Tabela1[[#This Row],[Data]])*100+MONTH(B236),"")</f>
        <v/>
      </c>
      <c r="D236" s="29"/>
      <c r="E236" s="30">
        <f>IFERROR(_xlfn.XLOOKUP(Tabela1[[#This Row],[Plano de Conta]],Planilha1!$B$2:$B$35,Planilha1!$C$2:$C$35),0)</f>
        <v>0</v>
      </c>
      <c r="F236" s="31"/>
      <c r="G236" s="32" t="b">
        <v>0</v>
      </c>
      <c r="H23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7" spans="2:8" x14ac:dyDescent="0.25">
      <c r="B237" s="27"/>
      <c r="C237" s="28" t="str">
        <f>IF(Tabela1[[#This Row],[Data]]&lt;&gt;"",YEAR(Tabela1[[#This Row],[Data]])*100+MONTH(B237),"")</f>
        <v/>
      </c>
      <c r="D237" s="29"/>
      <c r="E237" s="30">
        <f>IFERROR(_xlfn.XLOOKUP(Tabela1[[#This Row],[Plano de Conta]],Planilha1!$B$2:$B$35,Planilha1!$C$2:$C$35),0)</f>
        <v>0</v>
      </c>
      <c r="F237" s="31"/>
      <c r="G237" s="32" t="b">
        <v>0</v>
      </c>
      <c r="H23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8" spans="2:8" x14ac:dyDescent="0.25">
      <c r="B238" s="27"/>
      <c r="C238" s="28" t="str">
        <f>IF(Tabela1[[#This Row],[Data]]&lt;&gt;"",YEAR(Tabela1[[#This Row],[Data]])*100+MONTH(B238),"")</f>
        <v/>
      </c>
      <c r="D238" s="29"/>
      <c r="E238" s="30">
        <f>IFERROR(_xlfn.XLOOKUP(Tabela1[[#This Row],[Plano de Conta]],Planilha1!$B$2:$B$35,Planilha1!$C$2:$C$35),0)</f>
        <v>0</v>
      </c>
      <c r="F238" s="31"/>
      <c r="G238" s="32" t="b">
        <v>0</v>
      </c>
      <c r="H23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39" spans="2:8" x14ac:dyDescent="0.25">
      <c r="B239" s="27"/>
      <c r="C239" s="28" t="str">
        <f>IF(Tabela1[[#This Row],[Data]]&lt;&gt;"",YEAR(Tabela1[[#This Row],[Data]])*100+MONTH(B239),"")</f>
        <v/>
      </c>
      <c r="D239" s="29"/>
      <c r="E239" s="30">
        <f>IFERROR(_xlfn.XLOOKUP(Tabela1[[#This Row],[Plano de Conta]],Planilha1!$B$2:$B$35,Planilha1!$C$2:$C$35),0)</f>
        <v>0</v>
      </c>
      <c r="F239" s="31"/>
      <c r="G239" s="32" t="b">
        <v>0</v>
      </c>
      <c r="H23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0" spans="2:8" x14ac:dyDescent="0.25">
      <c r="B240" s="27"/>
      <c r="C240" s="28" t="str">
        <f>IF(Tabela1[[#This Row],[Data]]&lt;&gt;"",YEAR(Tabela1[[#This Row],[Data]])*100+MONTH(B240),"")</f>
        <v/>
      </c>
      <c r="D240" s="29"/>
      <c r="E240" s="30">
        <f>IFERROR(_xlfn.XLOOKUP(Tabela1[[#This Row],[Plano de Conta]],Planilha1!$B$2:$B$35,Planilha1!$C$2:$C$35),0)</f>
        <v>0</v>
      </c>
      <c r="F240" s="31"/>
      <c r="G240" s="32" t="b">
        <v>0</v>
      </c>
      <c r="H24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1" spans="2:8" x14ac:dyDescent="0.25">
      <c r="B241" s="27"/>
      <c r="C241" s="28" t="str">
        <f>IF(Tabela1[[#This Row],[Data]]&lt;&gt;"",YEAR(Tabela1[[#This Row],[Data]])*100+MONTH(B241),"")</f>
        <v/>
      </c>
      <c r="D241" s="29"/>
      <c r="E241" s="30">
        <f>IFERROR(_xlfn.XLOOKUP(Tabela1[[#This Row],[Plano de Conta]],Planilha1!$B$2:$B$35,Planilha1!$C$2:$C$35),0)</f>
        <v>0</v>
      </c>
      <c r="F241" s="31"/>
      <c r="G241" s="32" t="b">
        <v>0</v>
      </c>
      <c r="H24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2" spans="2:8" x14ac:dyDescent="0.25">
      <c r="B242" s="27"/>
      <c r="C242" s="28" t="str">
        <f>IF(Tabela1[[#This Row],[Data]]&lt;&gt;"",YEAR(Tabela1[[#This Row],[Data]])*100+MONTH(B242),"")</f>
        <v/>
      </c>
      <c r="D242" s="29"/>
      <c r="E242" s="30">
        <f>IFERROR(_xlfn.XLOOKUP(Tabela1[[#This Row],[Plano de Conta]],Planilha1!$B$2:$B$35,Planilha1!$C$2:$C$35),0)</f>
        <v>0</v>
      </c>
      <c r="F242" s="31"/>
      <c r="G242" s="32" t="b">
        <v>0</v>
      </c>
      <c r="H24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3" spans="2:8" x14ac:dyDescent="0.25">
      <c r="B243" s="27"/>
      <c r="C243" s="28" t="str">
        <f>IF(Tabela1[[#This Row],[Data]]&lt;&gt;"",YEAR(Tabela1[[#This Row],[Data]])*100+MONTH(B243),"")</f>
        <v/>
      </c>
      <c r="D243" s="29"/>
      <c r="E243" s="30">
        <f>IFERROR(_xlfn.XLOOKUP(Tabela1[[#This Row],[Plano de Conta]],Planilha1!$B$2:$B$35,Planilha1!$C$2:$C$35),0)</f>
        <v>0</v>
      </c>
      <c r="F243" s="31"/>
      <c r="G243" s="32" t="b">
        <v>0</v>
      </c>
      <c r="H24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4" spans="2:8" x14ac:dyDescent="0.25">
      <c r="B244" s="27"/>
      <c r="C244" s="28" t="str">
        <f>IF(Tabela1[[#This Row],[Data]]&lt;&gt;"",YEAR(Tabela1[[#This Row],[Data]])*100+MONTH(B244),"")</f>
        <v/>
      </c>
      <c r="D244" s="29"/>
      <c r="E244" s="30">
        <f>IFERROR(_xlfn.XLOOKUP(Tabela1[[#This Row],[Plano de Conta]],Planilha1!$B$2:$B$35,Planilha1!$C$2:$C$35),0)</f>
        <v>0</v>
      </c>
      <c r="F244" s="31"/>
      <c r="G244" s="32" t="b">
        <v>0</v>
      </c>
      <c r="H24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5" spans="2:8" x14ac:dyDescent="0.25">
      <c r="B245" s="27"/>
      <c r="C245" s="28" t="str">
        <f>IF(Tabela1[[#This Row],[Data]]&lt;&gt;"",YEAR(Tabela1[[#This Row],[Data]])*100+MONTH(B245),"")</f>
        <v/>
      </c>
      <c r="D245" s="29"/>
      <c r="E245" s="30">
        <f>IFERROR(_xlfn.XLOOKUP(Tabela1[[#This Row],[Plano de Conta]],Planilha1!$B$2:$B$35,Planilha1!$C$2:$C$35),0)</f>
        <v>0</v>
      </c>
      <c r="F245" s="31"/>
      <c r="G245" s="32" t="b">
        <v>0</v>
      </c>
      <c r="H24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6" spans="2:8" x14ac:dyDescent="0.25">
      <c r="B246" s="27"/>
      <c r="C246" s="28" t="str">
        <f>IF(Tabela1[[#This Row],[Data]]&lt;&gt;"",YEAR(Tabela1[[#This Row],[Data]])*100+MONTH(B246),"")</f>
        <v/>
      </c>
      <c r="D246" s="29"/>
      <c r="E246" s="30">
        <f>IFERROR(_xlfn.XLOOKUP(Tabela1[[#This Row],[Plano de Conta]],Planilha1!$B$2:$B$35,Planilha1!$C$2:$C$35),0)</f>
        <v>0</v>
      </c>
      <c r="F246" s="31"/>
      <c r="G246" s="32" t="b">
        <v>0</v>
      </c>
      <c r="H24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7" spans="2:8" x14ac:dyDescent="0.25">
      <c r="B247" s="27"/>
      <c r="C247" s="28" t="str">
        <f>IF(Tabela1[[#This Row],[Data]]&lt;&gt;"",YEAR(Tabela1[[#This Row],[Data]])*100+MONTH(B247),"")</f>
        <v/>
      </c>
      <c r="D247" s="29"/>
      <c r="E247" s="30">
        <f>IFERROR(_xlfn.XLOOKUP(Tabela1[[#This Row],[Plano de Conta]],Planilha1!$B$2:$B$35,Planilha1!$C$2:$C$35),0)</f>
        <v>0</v>
      </c>
      <c r="F247" s="31"/>
      <c r="G247" s="32" t="b">
        <v>0</v>
      </c>
      <c r="H24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8" spans="2:8" x14ac:dyDescent="0.25">
      <c r="B248" s="27"/>
      <c r="C248" s="28" t="str">
        <f>IF(Tabela1[[#This Row],[Data]]&lt;&gt;"",YEAR(Tabela1[[#This Row],[Data]])*100+MONTH(B248),"")</f>
        <v/>
      </c>
      <c r="D248" s="29"/>
      <c r="E248" s="30">
        <f>IFERROR(_xlfn.XLOOKUP(Tabela1[[#This Row],[Plano de Conta]],Planilha1!$B$2:$B$35,Planilha1!$C$2:$C$35),0)</f>
        <v>0</v>
      </c>
      <c r="F248" s="31"/>
      <c r="G248" s="32" t="b">
        <v>0</v>
      </c>
      <c r="H24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49" spans="2:8" x14ac:dyDescent="0.25">
      <c r="B249" s="27"/>
      <c r="C249" s="28" t="str">
        <f>IF(Tabela1[[#This Row],[Data]]&lt;&gt;"",YEAR(Tabela1[[#This Row],[Data]])*100+MONTH(B249),"")</f>
        <v/>
      </c>
      <c r="D249" s="29"/>
      <c r="E249" s="30">
        <f>IFERROR(_xlfn.XLOOKUP(Tabela1[[#This Row],[Plano de Conta]],Planilha1!$B$2:$B$35,Planilha1!$C$2:$C$35),0)</f>
        <v>0</v>
      </c>
      <c r="F249" s="31"/>
      <c r="G249" s="32" t="b">
        <v>0</v>
      </c>
      <c r="H24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0" spans="2:8" x14ac:dyDescent="0.25">
      <c r="B250" s="27"/>
      <c r="C250" s="28" t="str">
        <f>IF(Tabela1[[#This Row],[Data]]&lt;&gt;"",YEAR(Tabela1[[#This Row],[Data]])*100+MONTH(B250),"")</f>
        <v/>
      </c>
      <c r="D250" s="29"/>
      <c r="E250" s="30">
        <f>IFERROR(_xlfn.XLOOKUP(Tabela1[[#This Row],[Plano de Conta]],Planilha1!$B$2:$B$35,Planilha1!$C$2:$C$35),0)</f>
        <v>0</v>
      </c>
      <c r="F250" s="31"/>
      <c r="G250" s="32" t="b">
        <v>0</v>
      </c>
      <c r="H25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1" spans="2:8" x14ac:dyDescent="0.25">
      <c r="B251" s="27"/>
      <c r="C251" s="28" t="str">
        <f>IF(Tabela1[[#This Row],[Data]]&lt;&gt;"",YEAR(Tabela1[[#This Row],[Data]])*100+MONTH(B251),"")</f>
        <v/>
      </c>
      <c r="D251" s="29"/>
      <c r="E251" s="30">
        <f>IFERROR(_xlfn.XLOOKUP(Tabela1[[#This Row],[Plano de Conta]],Planilha1!$B$2:$B$35,Planilha1!$C$2:$C$35),0)</f>
        <v>0</v>
      </c>
      <c r="F251" s="31"/>
      <c r="G251" s="32" t="b">
        <v>0</v>
      </c>
      <c r="H25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2" spans="2:8" x14ac:dyDescent="0.25">
      <c r="B252" s="27"/>
      <c r="C252" s="28" t="str">
        <f>IF(Tabela1[[#This Row],[Data]]&lt;&gt;"",YEAR(Tabela1[[#This Row],[Data]])*100+MONTH(B252),"")</f>
        <v/>
      </c>
      <c r="D252" s="29"/>
      <c r="E252" s="30">
        <f>IFERROR(_xlfn.XLOOKUP(Tabela1[[#This Row],[Plano de Conta]],Planilha1!$B$2:$B$35,Planilha1!$C$2:$C$35),0)</f>
        <v>0</v>
      </c>
      <c r="F252" s="31"/>
      <c r="G252" s="32" t="b">
        <v>0</v>
      </c>
      <c r="H25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3" spans="2:8" x14ac:dyDescent="0.25">
      <c r="B253" s="27"/>
      <c r="C253" s="28" t="str">
        <f>IF(Tabela1[[#This Row],[Data]]&lt;&gt;"",YEAR(Tabela1[[#This Row],[Data]])*100+MONTH(B253),"")</f>
        <v/>
      </c>
      <c r="D253" s="29"/>
      <c r="E253" s="30">
        <f>IFERROR(_xlfn.XLOOKUP(Tabela1[[#This Row],[Plano de Conta]],Planilha1!$B$2:$B$35,Planilha1!$C$2:$C$35),0)</f>
        <v>0</v>
      </c>
      <c r="F253" s="31"/>
      <c r="G253" s="32" t="b">
        <v>0</v>
      </c>
      <c r="H25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4" spans="2:8" x14ac:dyDescent="0.25">
      <c r="B254" s="27"/>
      <c r="C254" s="28" t="str">
        <f>IF(Tabela1[[#This Row],[Data]]&lt;&gt;"",YEAR(Tabela1[[#This Row],[Data]])*100+MONTH(B254),"")</f>
        <v/>
      </c>
      <c r="D254" s="29"/>
      <c r="E254" s="30">
        <f>IFERROR(_xlfn.XLOOKUP(Tabela1[[#This Row],[Plano de Conta]],Planilha1!$B$2:$B$35,Planilha1!$C$2:$C$35),0)</f>
        <v>0</v>
      </c>
      <c r="F254" s="31"/>
      <c r="G254" s="32" t="b">
        <v>0</v>
      </c>
      <c r="H25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5" spans="2:8" x14ac:dyDescent="0.25">
      <c r="B255" s="27"/>
      <c r="C255" s="28" t="str">
        <f>IF(Tabela1[[#This Row],[Data]]&lt;&gt;"",YEAR(Tabela1[[#This Row],[Data]])*100+MONTH(B255),"")</f>
        <v/>
      </c>
      <c r="D255" s="29"/>
      <c r="E255" s="30">
        <f>IFERROR(_xlfn.XLOOKUP(Tabela1[[#This Row],[Plano de Conta]],Planilha1!$B$2:$B$35,Planilha1!$C$2:$C$35),0)</f>
        <v>0</v>
      </c>
      <c r="F255" s="31"/>
      <c r="G255" s="32" t="b">
        <v>0</v>
      </c>
      <c r="H25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6" spans="2:8" x14ac:dyDescent="0.25">
      <c r="B256" s="27"/>
      <c r="C256" s="28" t="str">
        <f>IF(Tabela1[[#This Row],[Data]]&lt;&gt;"",YEAR(Tabela1[[#This Row],[Data]])*100+MONTH(B256),"")</f>
        <v/>
      </c>
      <c r="D256" s="29"/>
      <c r="E256" s="30">
        <f>IFERROR(_xlfn.XLOOKUP(Tabela1[[#This Row],[Plano de Conta]],Planilha1!$B$2:$B$35,Planilha1!$C$2:$C$35),0)</f>
        <v>0</v>
      </c>
      <c r="F256" s="31"/>
      <c r="G256" s="32" t="b">
        <v>0</v>
      </c>
      <c r="H25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7" spans="2:8" x14ac:dyDescent="0.25">
      <c r="B257" s="27"/>
      <c r="C257" s="28" t="str">
        <f>IF(Tabela1[[#This Row],[Data]]&lt;&gt;"",YEAR(Tabela1[[#This Row],[Data]])*100+MONTH(B257),"")</f>
        <v/>
      </c>
      <c r="D257" s="29"/>
      <c r="E257" s="30">
        <f>IFERROR(_xlfn.XLOOKUP(Tabela1[[#This Row],[Plano de Conta]],Planilha1!$B$2:$B$35,Planilha1!$C$2:$C$35),0)</f>
        <v>0</v>
      </c>
      <c r="F257" s="31"/>
      <c r="G257" s="32" t="b">
        <v>0</v>
      </c>
      <c r="H25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8" spans="2:8" x14ac:dyDescent="0.25">
      <c r="B258" s="27"/>
      <c r="C258" s="28" t="str">
        <f>IF(Tabela1[[#This Row],[Data]]&lt;&gt;"",YEAR(Tabela1[[#This Row],[Data]])*100+MONTH(B258),"")</f>
        <v/>
      </c>
      <c r="D258" s="29"/>
      <c r="E258" s="30">
        <f>IFERROR(_xlfn.XLOOKUP(Tabela1[[#This Row],[Plano de Conta]],Planilha1!$B$2:$B$35,Planilha1!$C$2:$C$35),0)</f>
        <v>0</v>
      </c>
      <c r="F258" s="31"/>
      <c r="G258" s="32" t="b">
        <v>0</v>
      </c>
      <c r="H25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59" spans="2:8" x14ac:dyDescent="0.25">
      <c r="B259" s="27"/>
      <c r="C259" s="28" t="str">
        <f>IF(Tabela1[[#This Row],[Data]]&lt;&gt;"",YEAR(Tabela1[[#This Row],[Data]])*100+MONTH(B259),"")</f>
        <v/>
      </c>
      <c r="D259" s="29"/>
      <c r="E259" s="30">
        <f>IFERROR(_xlfn.XLOOKUP(Tabela1[[#This Row],[Plano de Conta]],Planilha1!$B$2:$B$35,Planilha1!$C$2:$C$35),0)</f>
        <v>0</v>
      </c>
      <c r="F259" s="31"/>
      <c r="G259" s="32" t="b">
        <v>0</v>
      </c>
      <c r="H25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0" spans="2:8" x14ac:dyDescent="0.25">
      <c r="B260" s="27"/>
      <c r="C260" s="28" t="str">
        <f>IF(Tabela1[[#This Row],[Data]]&lt;&gt;"",YEAR(Tabela1[[#This Row],[Data]])*100+MONTH(B260),"")</f>
        <v/>
      </c>
      <c r="D260" s="29"/>
      <c r="E260" s="30">
        <f>IFERROR(_xlfn.XLOOKUP(Tabela1[[#This Row],[Plano de Conta]],Planilha1!$B$2:$B$35,Planilha1!$C$2:$C$35),0)</f>
        <v>0</v>
      </c>
      <c r="F260" s="31"/>
      <c r="G260" s="32" t="b">
        <v>0</v>
      </c>
      <c r="H26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1" spans="2:8" x14ac:dyDescent="0.25">
      <c r="B261" s="27"/>
      <c r="C261" s="28" t="str">
        <f>IF(Tabela1[[#This Row],[Data]]&lt;&gt;"",YEAR(Tabela1[[#This Row],[Data]])*100+MONTH(B261),"")</f>
        <v/>
      </c>
      <c r="D261" s="29"/>
      <c r="E261" s="30">
        <f>IFERROR(_xlfn.XLOOKUP(Tabela1[[#This Row],[Plano de Conta]],Planilha1!$B$2:$B$35,Planilha1!$C$2:$C$35),0)</f>
        <v>0</v>
      </c>
      <c r="F261" s="31"/>
      <c r="G261" s="32" t="b">
        <v>0</v>
      </c>
      <c r="H26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2" spans="2:8" x14ac:dyDescent="0.25">
      <c r="B262" s="27"/>
      <c r="C262" s="28" t="str">
        <f>IF(Tabela1[[#This Row],[Data]]&lt;&gt;"",YEAR(Tabela1[[#This Row],[Data]])*100+MONTH(B262),"")</f>
        <v/>
      </c>
      <c r="D262" s="29"/>
      <c r="E262" s="30">
        <f>IFERROR(_xlfn.XLOOKUP(Tabela1[[#This Row],[Plano de Conta]],Planilha1!$B$2:$B$35,Planilha1!$C$2:$C$35),0)</f>
        <v>0</v>
      </c>
      <c r="F262" s="31"/>
      <c r="G262" s="32" t="b">
        <v>0</v>
      </c>
      <c r="H26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3" spans="2:8" x14ac:dyDescent="0.25">
      <c r="B263" s="27"/>
      <c r="C263" s="28" t="str">
        <f>IF(Tabela1[[#This Row],[Data]]&lt;&gt;"",YEAR(Tabela1[[#This Row],[Data]])*100+MONTH(B263),"")</f>
        <v/>
      </c>
      <c r="D263" s="29"/>
      <c r="E263" s="30">
        <f>IFERROR(_xlfn.XLOOKUP(Tabela1[[#This Row],[Plano de Conta]],Planilha1!$B$2:$B$35,Planilha1!$C$2:$C$35),0)</f>
        <v>0</v>
      </c>
      <c r="F263" s="31"/>
      <c r="G263" s="32" t="b">
        <v>0</v>
      </c>
      <c r="H26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4" spans="2:8" x14ac:dyDescent="0.25">
      <c r="B264" s="27"/>
      <c r="C264" s="28" t="str">
        <f>IF(Tabela1[[#This Row],[Data]]&lt;&gt;"",YEAR(Tabela1[[#This Row],[Data]])*100+MONTH(B264),"")</f>
        <v/>
      </c>
      <c r="D264" s="29"/>
      <c r="E264" s="30">
        <f>IFERROR(_xlfn.XLOOKUP(Tabela1[[#This Row],[Plano de Conta]],Planilha1!$B$2:$B$35,Planilha1!$C$2:$C$35),0)</f>
        <v>0</v>
      </c>
      <c r="F264" s="31"/>
      <c r="G264" s="32" t="b">
        <v>0</v>
      </c>
      <c r="H26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5" spans="2:8" x14ac:dyDescent="0.25">
      <c r="B265" s="27"/>
      <c r="C265" s="28" t="str">
        <f>IF(Tabela1[[#This Row],[Data]]&lt;&gt;"",YEAR(Tabela1[[#This Row],[Data]])*100+MONTH(B265),"")</f>
        <v/>
      </c>
      <c r="D265" s="29"/>
      <c r="E265" s="30">
        <f>IFERROR(_xlfn.XLOOKUP(Tabela1[[#This Row],[Plano de Conta]],Planilha1!$B$2:$B$35,Planilha1!$C$2:$C$35),0)</f>
        <v>0</v>
      </c>
      <c r="F265" s="31"/>
      <c r="G265" s="32" t="b">
        <v>0</v>
      </c>
      <c r="H26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6" spans="2:8" x14ac:dyDescent="0.25">
      <c r="B266" s="27"/>
      <c r="C266" s="28" t="str">
        <f>IF(Tabela1[[#This Row],[Data]]&lt;&gt;"",YEAR(Tabela1[[#This Row],[Data]])*100+MONTH(B266),"")</f>
        <v/>
      </c>
      <c r="D266" s="29"/>
      <c r="E266" s="30">
        <f>IFERROR(_xlfn.XLOOKUP(Tabela1[[#This Row],[Plano de Conta]],Planilha1!$B$2:$B$35,Planilha1!$C$2:$C$35),0)</f>
        <v>0</v>
      </c>
      <c r="F266" s="31"/>
      <c r="G266" s="32" t="b">
        <v>0</v>
      </c>
      <c r="H26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7" spans="2:8" x14ac:dyDescent="0.25">
      <c r="B267" s="27"/>
      <c r="C267" s="28" t="str">
        <f>IF(Tabela1[[#This Row],[Data]]&lt;&gt;"",YEAR(Tabela1[[#This Row],[Data]])*100+MONTH(B267),"")</f>
        <v/>
      </c>
      <c r="D267" s="29"/>
      <c r="E267" s="30">
        <f>IFERROR(_xlfn.XLOOKUP(Tabela1[[#This Row],[Plano de Conta]],Planilha1!$B$2:$B$35,Planilha1!$C$2:$C$35),0)</f>
        <v>0</v>
      </c>
      <c r="F267" s="31"/>
      <c r="G267" s="32" t="b">
        <v>0</v>
      </c>
      <c r="H26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8" spans="2:8" x14ac:dyDescent="0.25">
      <c r="B268" s="27"/>
      <c r="C268" s="28" t="str">
        <f>IF(Tabela1[[#This Row],[Data]]&lt;&gt;"",YEAR(Tabela1[[#This Row],[Data]])*100+MONTH(B268),"")</f>
        <v/>
      </c>
      <c r="D268" s="29"/>
      <c r="E268" s="30">
        <f>IFERROR(_xlfn.XLOOKUP(Tabela1[[#This Row],[Plano de Conta]],Planilha1!$B$2:$B$35,Planilha1!$C$2:$C$35),0)</f>
        <v>0</v>
      </c>
      <c r="F268" s="31"/>
      <c r="G268" s="32" t="b">
        <v>0</v>
      </c>
      <c r="H26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69" spans="2:8" x14ac:dyDescent="0.25">
      <c r="B269" s="27"/>
      <c r="C269" s="28" t="str">
        <f>IF(Tabela1[[#This Row],[Data]]&lt;&gt;"",YEAR(Tabela1[[#This Row],[Data]])*100+MONTH(B269),"")</f>
        <v/>
      </c>
      <c r="D269" s="29"/>
      <c r="E269" s="30">
        <f>IFERROR(_xlfn.XLOOKUP(Tabela1[[#This Row],[Plano de Conta]],Planilha1!$B$2:$B$35,Planilha1!$C$2:$C$35),0)</f>
        <v>0</v>
      </c>
      <c r="F269" s="31"/>
      <c r="G269" s="32" t="b">
        <v>0</v>
      </c>
      <c r="H26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0" spans="2:8" x14ac:dyDescent="0.25">
      <c r="B270" s="27"/>
      <c r="C270" s="28" t="str">
        <f>IF(Tabela1[[#This Row],[Data]]&lt;&gt;"",YEAR(Tabela1[[#This Row],[Data]])*100+MONTH(B270),"")</f>
        <v/>
      </c>
      <c r="D270" s="29"/>
      <c r="E270" s="30">
        <f>IFERROR(_xlfn.XLOOKUP(Tabela1[[#This Row],[Plano de Conta]],Planilha1!$B$2:$B$35,Planilha1!$C$2:$C$35),0)</f>
        <v>0</v>
      </c>
      <c r="F270" s="31"/>
      <c r="G270" s="32" t="b">
        <v>0</v>
      </c>
      <c r="H27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1" spans="2:8" x14ac:dyDescent="0.25">
      <c r="B271" s="27"/>
      <c r="C271" s="28" t="str">
        <f>IF(Tabela1[[#This Row],[Data]]&lt;&gt;"",YEAR(Tabela1[[#This Row],[Data]])*100+MONTH(B271),"")</f>
        <v/>
      </c>
      <c r="D271" s="29"/>
      <c r="E271" s="30">
        <f>IFERROR(_xlfn.XLOOKUP(Tabela1[[#This Row],[Plano de Conta]],Planilha1!$B$2:$B$35,Planilha1!$C$2:$C$35),0)</f>
        <v>0</v>
      </c>
      <c r="F271" s="31"/>
      <c r="G271" s="32" t="b">
        <v>0</v>
      </c>
      <c r="H27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2" spans="2:8" x14ac:dyDescent="0.25">
      <c r="B272" s="27"/>
      <c r="C272" s="28" t="str">
        <f>IF(Tabela1[[#This Row],[Data]]&lt;&gt;"",YEAR(Tabela1[[#This Row],[Data]])*100+MONTH(B272),"")</f>
        <v/>
      </c>
      <c r="D272" s="29"/>
      <c r="E272" s="30">
        <f>IFERROR(_xlfn.XLOOKUP(Tabela1[[#This Row],[Plano de Conta]],Planilha1!$B$2:$B$35,Planilha1!$C$2:$C$35),0)</f>
        <v>0</v>
      </c>
      <c r="F272" s="31"/>
      <c r="G272" s="32" t="b">
        <v>0</v>
      </c>
      <c r="H27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3" spans="2:8" x14ac:dyDescent="0.25">
      <c r="B273" s="27"/>
      <c r="C273" s="28" t="str">
        <f>IF(Tabela1[[#This Row],[Data]]&lt;&gt;"",YEAR(Tabela1[[#This Row],[Data]])*100+MONTH(B273),"")</f>
        <v/>
      </c>
      <c r="D273" s="29"/>
      <c r="E273" s="30">
        <f>IFERROR(_xlfn.XLOOKUP(Tabela1[[#This Row],[Plano de Conta]],Planilha1!$B$2:$B$35,Planilha1!$C$2:$C$35),0)</f>
        <v>0</v>
      </c>
      <c r="F273" s="31"/>
      <c r="G273" s="32" t="b">
        <v>0</v>
      </c>
      <c r="H27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4" spans="2:8" x14ac:dyDescent="0.25">
      <c r="B274" s="27"/>
      <c r="C274" s="28" t="str">
        <f>IF(Tabela1[[#This Row],[Data]]&lt;&gt;"",YEAR(Tabela1[[#This Row],[Data]])*100+MONTH(B274),"")</f>
        <v/>
      </c>
      <c r="D274" s="29"/>
      <c r="E274" s="30">
        <f>IFERROR(_xlfn.XLOOKUP(Tabela1[[#This Row],[Plano de Conta]],Planilha1!$B$2:$B$35,Planilha1!$C$2:$C$35),0)</f>
        <v>0</v>
      </c>
      <c r="F274" s="31"/>
      <c r="G274" s="32" t="b">
        <v>0</v>
      </c>
      <c r="H27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5" spans="2:8" x14ac:dyDescent="0.25">
      <c r="B275" s="27"/>
      <c r="C275" s="28" t="str">
        <f>IF(Tabela1[[#This Row],[Data]]&lt;&gt;"",YEAR(Tabela1[[#This Row],[Data]])*100+MONTH(B275),"")</f>
        <v/>
      </c>
      <c r="D275" s="29"/>
      <c r="E275" s="30">
        <f>IFERROR(_xlfn.XLOOKUP(Tabela1[[#This Row],[Plano de Conta]],Planilha1!$B$2:$B$35,Planilha1!$C$2:$C$35),0)</f>
        <v>0</v>
      </c>
      <c r="F275" s="31"/>
      <c r="G275" s="32" t="b">
        <v>0</v>
      </c>
      <c r="H27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6" spans="2:8" x14ac:dyDescent="0.25">
      <c r="B276" s="27"/>
      <c r="C276" s="28" t="str">
        <f>IF(Tabela1[[#This Row],[Data]]&lt;&gt;"",YEAR(Tabela1[[#This Row],[Data]])*100+MONTH(B276),"")</f>
        <v/>
      </c>
      <c r="D276" s="29"/>
      <c r="E276" s="30">
        <f>IFERROR(_xlfn.XLOOKUP(Tabela1[[#This Row],[Plano de Conta]],Planilha1!$B$2:$B$35,Planilha1!$C$2:$C$35),0)</f>
        <v>0</v>
      </c>
      <c r="F276" s="31"/>
      <c r="G276" s="32" t="b">
        <v>0</v>
      </c>
      <c r="H27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7" spans="2:8" x14ac:dyDescent="0.25">
      <c r="B277" s="27"/>
      <c r="C277" s="28" t="str">
        <f>IF(Tabela1[[#This Row],[Data]]&lt;&gt;"",YEAR(Tabela1[[#This Row],[Data]])*100+MONTH(B277),"")</f>
        <v/>
      </c>
      <c r="D277" s="29"/>
      <c r="E277" s="30">
        <f>IFERROR(_xlfn.XLOOKUP(Tabela1[[#This Row],[Plano de Conta]],Planilha1!$B$2:$B$35,Planilha1!$C$2:$C$35),0)</f>
        <v>0</v>
      </c>
      <c r="F277" s="31"/>
      <c r="G277" s="32" t="b">
        <v>0</v>
      </c>
      <c r="H27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8" spans="2:8" x14ac:dyDescent="0.25">
      <c r="B278" s="27"/>
      <c r="C278" s="28" t="str">
        <f>IF(Tabela1[[#This Row],[Data]]&lt;&gt;"",YEAR(Tabela1[[#This Row],[Data]])*100+MONTH(B278),"")</f>
        <v/>
      </c>
      <c r="D278" s="29"/>
      <c r="E278" s="30">
        <f>IFERROR(_xlfn.XLOOKUP(Tabela1[[#This Row],[Plano de Conta]],Planilha1!$B$2:$B$35,Planilha1!$C$2:$C$35),0)</f>
        <v>0</v>
      </c>
      <c r="F278" s="31"/>
      <c r="G278" s="32" t="b">
        <v>0</v>
      </c>
      <c r="H27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79" spans="2:8" x14ac:dyDescent="0.25">
      <c r="B279" s="27"/>
      <c r="C279" s="28" t="str">
        <f>IF(Tabela1[[#This Row],[Data]]&lt;&gt;"",YEAR(Tabela1[[#This Row],[Data]])*100+MONTH(B279),"")</f>
        <v/>
      </c>
      <c r="D279" s="29"/>
      <c r="E279" s="30">
        <f>IFERROR(_xlfn.XLOOKUP(Tabela1[[#This Row],[Plano de Conta]],Planilha1!$B$2:$B$35,Planilha1!$C$2:$C$35),0)</f>
        <v>0</v>
      </c>
      <c r="F279" s="31"/>
      <c r="G279" s="32" t="b">
        <v>0</v>
      </c>
      <c r="H27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0" spans="2:8" x14ac:dyDescent="0.25">
      <c r="B280" s="27"/>
      <c r="C280" s="28" t="str">
        <f>IF(Tabela1[[#This Row],[Data]]&lt;&gt;"",YEAR(Tabela1[[#This Row],[Data]])*100+MONTH(B280),"")</f>
        <v/>
      </c>
      <c r="D280" s="29"/>
      <c r="E280" s="30">
        <f>IFERROR(_xlfn.XLOOKUP(Tabela1[[#This Row],[Plano de Conta]],Planilha1!$B$2:$B$35,Planilha1!$C$2:$C$35),0)</f>
        <v>0</v>
      </c>
      <c r="F280" s="31"/>
      <c r="G280" s="32" t="b">
        <v>0</v>
      </c>
      <c r="H28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1" spans="2:8" x14ac:dyDescent="0.25">
      <c r="B281" s="27"/>
      <c r="C281" s="28" t="str">
        <f>IF(Tabela1[[#This Row],[Data]]&lt;&gt;"",YEAR(Tabela1[[#This Row],[Data]])*100+MONTH(B281),"")</f>
        <v/>
      </c>
      <c r="D281" s="29"/>
      <c r="E281" s="30">
        <f>IFERROR(_xlfn.XLOOKUP(Tabela1[[#This Row],[Plano de Conta]],Planilha1!$B$2:$B$35,Planilha1!$C$2:$C$35),0)</f>
        <v>0</v>
      </c>
      <c r="F281" s="31"/>
      <c r="G281" s="32" t="b">
        <v>0</v>
      </c>
      <c r="H28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2" spans="2:8" x14ac:dyDescent="0.25">
      <c r="B282" s="27"/>
      <c r="C282" s="28" t="str">
        <f>IF(Tabela1[[#This Row],[Data]]&lt;&gt;"",YEAR(Tabela1[[#This Row],[Data]])*100+MONTH(B282),"")</f>
        <v/>
      </c>
      <c r="D282" s="29"/>
      <c r="E282" s="30">
        <f>IFERROR(_xlfn.XLOOKUP(Tabela1[[#This Row],[Plano de Conta]],Planilha1!$B$2:$B$35,Planilha1!$C$2:$C$35),0)</f>
        <v>0</v>
      </c>
      <c r="F282" s="31"/>
      <c r="G282" s="32" t="b">
        <v>0</v>
      </c>
      <c r="H28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3" spans="2:8" x14ac:dyDescent="0.25">
      <c r="B283" s="27"/>
      <c r="C283" s="28" t="str">
        <f>IF(Tabela1[[#This Row],[Data]]&lt;&gt;"",YEAR(Tabela1[[#This Row],[Data]])*100+MONTH(B283),"")</f>
        <v/>
      </c>
      <c r="D283" s="29"/>
      <c r="E283" s="30">
        <f>IFERROR(_xlfn.XLOOKUP(Tabela1[[#This Row],[Plano de Conta]],Planilha1!$B$2:$B$35,Planilha1!$C$2:$C$35),0)</f>
        <v>0</v>
      </c>
      <c r="F283" s="31"/>
      <c r="G283" s="32" t="b">
        <v>0</v>
      </c>
      <c r="H28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4" spans="2:8" x14ac:dyDescent="0.25">
      <c r="B284" s="27"/>
      <c r="C284" s="28" t="str">
        <f>IF(Tabela1[[#This Row],[Data]]&lt;&gt;"",YEAR(Tabela1[[#This Row],[Data]])*100+MONTH(B284),"")</f>
        <v/>
      </c>
      <c r="D284" s="29"/>
      <c r="E284" s="30">
        <f>IFERROR(_xlfn.XLOOKUP(Tabela1[[#This Row],[Plano de Conta]],Planilha1!$B$2:$B$35,Planilha1!$C$2:$C$35),0)</f>
        <v>0</v>
      </c>
      <c r="F284" s="31"/>
      <c r="G284" s="32" t="b">
        <v>0</v>
      </c>
      <c r="H28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5" spans="2:8" x14ac:dyDescent="0.25">
      <c r="B285" s="27"/>
      <c r="C285" s="28" t="str">
        <f>IF(Tabela1[[#This Row],[Data]]&lt;&gt;"",YEAR(Tabela1[[#This Row],[Data]])*100+MONTH(B285),"")</f>
        <v/>
      </c>
      <c r="D285" s="29"/>
      <c r="E285" s="30">
        <f>IFERROR(_xlfn.XLOOKUP(Tabela1[[#This Row],[Plano de Conta]],Planilha1!$B$2:$B$35,Planilha1!$C$2:$C$35),0)</f>
        <v>0</v>
      </c>
      <c r="F285" s="31"/>
      <c r="G285" s="32" t="b">
        <v>0</v>
      </c>
      <c r="H28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6" spans="2:8" x14ac:dyDescent="0.25">
      <c r="B286" s="27"/>
      <c r="C286" s="28" t="str">
        <f>IF(Tabela1[[#This Row],[Data]]&lt;&gt;"",YEAR(Tabela1[[#This Row],[Data]])*100+MONTH(B286),"")</f>
        <v/>
      </c>
      <c r="D286" s="29"/>
      <c r="E286" s="30">
        <f>IFERROR(_xlfn.XLOOKUP(Tabela1[[#This Row],[Plano de Conta]],Planilha1!$B$2:$B$35,Planilha1!$C$2:$C$35),0)</f>
        <v>0</v>
      </c>
      <c r="F286" s="31"/>
      <c r="G286" s="32" t="b">
        <v>0</v>
      </c>
      <c r="H28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7" spans="2:8" x14ac:dyDescent="0.25">
      <c r="B287" s="27"/>
      <c r="C287" s="28" t="str">
        <f>IF(Tabela1[[#This Row],[Data]]&lt;&gt;"",YEAR(Tabela1[[#This Row],[Data]])*100+MONTH(B287),"")</f>
        <v/>
      </c>
      <c r="D287" s="29"/>
      <c r="E287" s="30">
        <f>IFERROR(_xlfn.XLOOKUP(Tabela1[[#This Row],[Plano de Conta]],Planilha1!$B$2:$B$35,Planilha1!$C$2:$C$35),0)</f>
        <v>0</v>
      </c>
      <c r="F287" s="31"/>
      <c r="G287" s="32" t="b">
        <v>0</v>
      </c>
      <c r="H28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8" spans="2:8" x14ac:dyDescent="0.25">
      <c r="B288" s="27"/>
      <c r="C288" s="28" t="str">
        <f>IF(Tabela1[[#This Row],[Data]]&lt;&gt;"",YEAR(Tabela1[[#This Row],[Data]])*100+MONTH(B288),"")</f>
        <v/>
      </c>
      <c r="D288" s="29"/>
      <c r="E288" s="30">
        <f>IFERROR(_xlfn.XLOOKUP(Tabela1[[#This Row],[Plano de Conta]],Planilha1!$B$2:$B$35,Planilha1!$C$2:$C$35),0)</f>
        <v>0</v>
      </c>
      <c r="F288" s="31"/>
      <c r="G288" s="32" t="b">
        <v>0</v>
      </c>
      <c r="H28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89" spans="2:8" x14ac:dyDescent="0.25">
      <c r="B289" s="27"/>
      <c r="C289" s="28" t="str">
        <f>IF(Tabela1[[#This Row],[Data]]&lt;&gt;"",YEAR(Tabela1[[#This Row],[Data]])*100+MONTH(B289),"")</f>
        <v/>
      </c>
      <c r="D289" s="29"/>
      <c r="E289" s="30">
        <f>IFERROR(_xlfn.XLOOKUP(Tabela1[[#This Row],[Plano de Conta]],Planilha1!$B$2:$B$35,Planilha1!$C$2:$C$35),0)</f>
        <v>0</v>
      </c>
      <c r="F289" s="31"/>
      <c r="G289" s="32" t="b">
        <v>0</v>
      </c>
      <c r="H28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0" spans="2:8" x14ac:dyDescent="0.25">
      <c r="B290" s="27"/>
      <c r="C290" s="28" t="str">
        <f>IF(Tabela1[[#This Row],[Data]]&lt;&gt;"",YEAR(Tabela1[[#This Row],[Data]])*100+MONTH(B290),"")</f>
        <v/>
      </c>
      <c r="D290" s="29"/>
      <c r="E290" s="30">
        <f>IFERROR(_xlfn.XLOOKUP(Tabela1[[#This Row],[Plano de Conta]],Planilha1!$B$2:$B$35,Planilha1!$C$2:$C$35),0)</f>
        <v>0</v>
      </c>
      <c r="F290" s="31"/>
      <c r="G290" s="32" t="b">
        <v>0</v>
      </c>
      <c r="H29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1" spans="2:8" x14ac:dyDescent="0.25">
      <c r="B291" s="27"/>
      <c r="C291" s="28" t="str">
        <f>IF(Tabela1[[#This Row],[Data]]&lt;&gt;"",YEAR(Tabela1[[#This Row],[Data]])*100+MONTH(B291),"")</f>
        <v/>
      </c>
      <c r="D291" s="29"/>
      <c r="E291" s="30">
        <f>IFERROR(_xlfn.XLOOKUP(Tabela1[[#This Row],[Plano de Conta]],Planilha1!$B$2:$B$35,Planilha1!$C$2:$C$35),0)</f>
        <v>0</v>
      </c>
      <c r="F291" s="31"/>
      <c r="G291" s="32" t="b">
        <v>0</v>
      </c>
      <c r="H29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2" spans="2:8" x14ac:dyDescent="0.25">
      <c r="B292" s="27"/>
      <c r="C292" s="28" t="str">
        <f>IF(Tabela1[[#This Row],[Data]]&lt;&gt;"",YEAR(Tabela1[[#This Row],[Data]])*100+MONTH(B292),"")</f>
        <v/>
      </c>
      <c r="D292" s="29"/>
      <c r="E292" s="30">
        <f>IFERROR(_xlfn.XLOOKUP(Tabela1[[#This Row],[Plano de Conta]],Planilha1!$B$2:$B$35,Planilha1!$C$2:$C$35),0)</f>
        <v>0</v>
      </c>
      <c r="F292" s="31"/>
      <c r="G292" s="32" t="b">
        <v>0</v>
      </c>
      <c r="H29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3" spans="2:8" x14ac:dyDescent="0.25">
      <c r="B293" s="27"/>
      <c r="C293" s="28" t="str">
        <f>IF(Tabela1[[#This Row],[Data]]&lt;&gt;"",YEAR(Tabela1[[#This Row],[Data]])*100+MONTH(B293),"")</f>
        <v/>
      </c>
      <c r="D293" s="29"/>
      <c r="E293" s="30">
        <f>IFERROR(_xlfn.XLOOKUP(Tabela1[[#This Row],[Plano de Conta]],Planilha1!$B$2:$B$35,Planilha1!$C$2:$C$35),0)</f>
        <v>0</v>
      </c>
      <c r="F293" s="31"/>
      <c r="G293" s="32" t="b">
        <v>0</v>
      </c>
      <c r="H29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4" spans="2:8" x14ac:dyDescent="0.25">
      <c r="B294" s="27"/>
      <c r="C294" s="28" t="str">
        <f>IF(Tabela1[[#This Row],[Data]]&lt;&gt;"",YEAR(Tabela1[[#This Row],[Data]])*100+MONTH(B294),"")</f>
        <v/>
      </c>
      <c r="D294" s="29"/>
      <c r="E294" s="30">
        <f>IFERROR(_xlfn.XLOOKUP(Tabela1[[#This Row],[Plano de Conta]],Planilha1!$B$2:$B$35,Planilha1!$C$2:$C$35),0)</f>
        <v>0</v>
      </c>
      <c r="F294" s="31"/>
      <c r="G294" s="32" t="b">
        <v>0</v>
      </c>
      <c r="H29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5" spans="2:8" x14ac:dyDescent="0.25">
      <c r="B295" s="27"/>
      <c r="C295" s="28" t="str">
        <f>IF(Tabela1[[#This Row],[Data]]&lt;&gt;"",YEAR(Tabela1[[#This Row],[Data]])*100+MONTH(B295),"")</f>
        <v/>
      </c>
      <c r="D295" s="29"/>
      <c r="E295" s="30">
        <f>IFERROR(_xlfn.XLOOKUP(Tabela1[[#This Row],[Plano de Conta]],Planilha1!$B$2:$B$35,Planilha1!$C$2:$C$35),0)</f>
        <v>0</v>
      </c>
      <c r="F295" s="31"/>
      <c r="G295" s="32" t="b">
        <v>0</v>
      </c>
      <c r="H29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6" spans="2:8" x14ac:dyDescent="0.25">
      <c r="B296" s="27"/>
      <c r="C296" s="28" t="str">
        <f>IF(Tabela1[[#This Row],[Data]]&lt;&gt;"",YEAR(Tabela1[[#This Row],[Data]])*100+MONTH(B296),"")</f>
        <v/>
      </c>
      <c r="D296" s="29"/>
      <c r="E296" s="30">
        <f>IFERROR(_xlfn.XLOOKUP(Tabela1[[#This Row],[Plano de Conta]],Planilha1!$B$2:$B$35,Planilha1!$C$2:$C$35),0)</f>
        <v>0</v>
      </c>
      <c r="F296" s="31"/>
      <c r="G296" s="32" t="b">
        <v>0</v>
      </c>
      <c r="H29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7" spans="2:8" x14ac:dyDescent="0.25">
      <c r="B297" s="27"/>
      <c r="C297" s="28" t="str">
        <f>IF(Tabela1[[#This Row],[Data]]&lt;&gt;"",YEAR(Tabela1[[#This Row],[Data]])*100+MONTH(B297),"")</f>
        <v/>
      </c>
      <c r="D297" s="29"/>
      <c r="E297" s="30">
        <f>IFERROR(_xlfn.XLOOKUP(Tabela1[[#This Row],[Plano de Conta]],Planilha1!$B$2:$B$35,Planilha1!$C$2:$C$35),0)</f>
        <v>0</v>
      </c>
      <c r="F297" s="31"/>
      <c r="G297" s="32" t="b">
        <v>0</v>
      </c>
      <c r="H29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8" spans="2:8" x14ac:dyDescent="0.25">
      <c r="B298" s="27"/>
      <c r="C298" s="28" t="str">
        <f>IF(Tabela1[[#This Row],[Data]]&lt;&gt;"",YEAR(Tabela1[[#This Row],[Data]])*100+MONTH(B298),"")</f>
        <v/>
      </c>
      <c r="D298" s="29"/>
      <c r="E298" s="30">
        <f>IFERROR(_xlfn.XLOOKUP(Tabela1[[#This Row],[Plano de Conta]],Planilha1!$B$2:$B$35,Planilha1!$C$2:$C$35),0)</f>
        <v>0</v>
      </c>
      <c r="F298" s="31"/>
      <c r="G298" s="32" t="b">
        <v>0</v>
      </c>
      <c r="H29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299" spans="2:8" x14ac:dyDescent="0.25">
      <c r="B299" s="27"/>
      <c r="C299" s="28" t="str">
        <f>IF(Tabela1[[#This Row],[Data]]&lt;&gt;"",YEAR(Tabela1[[#This Row],[Data]])*100+MONTH(B299),"")</f>
        <v/>
      </c>
      <c r="D299" s="29"/>
      <c r="E299" s="30">
        <f>IFERROR(_xlfn.XLOOKUP(Tabela1[[#This Row],[Plano de Conta]],Planilha1!$B$2:$B$35,Planilha1!$C$2:$C$35),0)</f>
        <v>0</v>
      </c>
      <c r="F299" s="31"/>
      <c r="G299" s="32" t="b">
        <v>0</v>
      </c>
      <c r="H29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0" spans="2:8" x14ac:dyDescent="0.25">
      <c r="B300" s="27"/>
      <c r="C300" s="28" t="str">
        <f>IF(Tabela1[[#This Row],[Data]]&lt;&gt;"",YEAR(Tabela1[[#This Row],[Data]])*100+MONTH(B300),"")</f>
        <v/>
      </c>
      <c r="D300" s="29"/>
      <c r="E300" s="30">
        <f>IFERROR(_xlfn.XLOOKUP(Tabela1[[#This Row],[Plano de Conta]],Planilha1!$B$2:$B$35,Planilha1!$C$2:$C$35),0)</f>
        <v>0</v>
      </c>
      <c r="F300" s="31"/>
      <c r="G300" s="32" t="b">
        <v>0</v>
      </c>
      <c r="H30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1" spans="2:8" x14ac:dyDescent="0.25">
      <c r="B301" s="27"/>
      <c r="C301" s="28" t="str">
        <f>IF(Tabela1[[#This Row],[Data]]&lt;&gt;"",YEAR(Tabela1[[#This Row],[Data]])*100+MONTH(B301),"")</f>
        <v/>
      </c>
      <c r="D301" s="29"/>
      <c r="E301" s="30">
        <f>IFERROR(_xlfn.XLOOKUP(Tabela1[[#This Row],[Plano de Conta]],Planilha1!$B$2:$B$35,Planilha1!$C$2:$C$35),0)</f>
        <v>0</v>
      </c>
      <c r="F301" s="31"/>
      <c r="G301" s="32" t="b">
        <v>0</v>
      </c>
      <c r="H30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2" spans="2:8" x14ac:dyDescent="0.25">
      <c r="B302" s="27"/>
      <c r="C302" s="28" t="str">
        <f>IF(Tabela1[[#This Row],[Data]]&lt;&gt;"",YEAR(Tabela1[[#This Row],[Data]])*100+MONTH(B302),"")</f>
        <v/>
      </c>
      <c r="D302" s="29"/>
      <c r="E302" s="30">
        <f>IFERROR(_xlfn.XLOOKUP(Tabela1[[#This Row],[Plano de Conta]],Planilha1!$B$2:$B$35,Planilha1!$C$2:$C$35),0)</f>
        <v>0</v>
      </c>
      <c r="F302" s="31"/>
      <c r="G302" s="32" t="b">
        <v>0</v>
      </c>
      <c r="H30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3" spans="2:8" x14ac:dyDescent="0.25">
      <c r="B303" s="27"/>
      <c r="C303" s="28" t="str">
        <f>IF(Tabela1[[#This Row],[Data]]&lt;&gt;"",YEAR(Tabela1[[#This Row],[Data]])*100+MONTH(B303),"")</f>
        <v/>
      </c>
      <c r="D303" s="29"/>
      <c r="E303" s="30">
        <f>IFERROR(_xlfn.XLOOKUP(Tabela1[[#This Row],[Plano de Conta]],Planilha1!$B$2:$B$35,Planilha1!$C$2:$C$35),0)</f>
        <v>0</v>
      </c>
      <c r="F303" s="31"/>
      <c r="G303" s="32" t="b">
        <v>0</v>
      </c>
      <c r="H30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4" spans="2:8" x14ac:dyDescent="0.25">
      <c r="B304" s="27"/>
      <c r="C304" s="28" t="str">
        <f>IF(Tabela1[[#This Row],[Data]]&lt;&gt;"",YEAR(Tabela1[[#This Row],[Data]])*100+MONTH(B304),"")</f>
        <v/>
      </c>
      <c r="D304" s="29"/>
      <c r="E304" s="30">
        <f>IFERROR(_xlfn.XLOOKUP(Tabela1[[#This Row],[Plano de Conta]],Planilha1!$B$2:$B$35,Planilha1!$C$2:$C$35),0)</f>
        <v>0</v>
      </c>
      <c r="F304" s="31"/>
      <c r="G304" s="32" t="b">
        <v>0</v>
      </c>
      <c r="H30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5" spans="2:8" x14ac:dyDescent="0.25">
      <c r="B305" s="27"/>
      <c r="C305" s="28" t="str">
        <f>IF(Tabela1[[#This Row],[Data]]&lt;&gt;"",YEAR(Tabela1[[#This Row],[Data]])*100+MONTH(B305),"")</f>
        <v/>
      </c>
      <c r="D305" s="29"/>
      <c r="E305" s="30">
        <f>IFERROR(_xlfn.XLOOKUP(Tabela1[[#This Row],[Plano de Conta]],Planilha1!$B$2:$B$35,Planilha1!$C$2:$C$35),0)</f>
        <v>0</v>
      </c>
      <c r="F305" s="31"/>
      <c r="G305" s="32" t="b">
        <v>0</v>
      </c>
      <c r="H30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6" spans="2:8" x14ac:dyDescent="0.25">
      <c r="B306" s="27"/>
      <c r="C306" s="28" t="str">
        <f>IF(Tabela1[[#This Row],[Data]]&lt;&gt;"",YEAR(Tabela1[[#This Row],[Data]])*100+MONTH(B306),"")</f>
        <v/>
      </c>
      <c r="D306" s="29"/>
      <c r="E306" s="30">
        <f>IFERROR(_xlfn.XLOOKUP(Tabela1[[#This Row],[Plano de Conta]],Planilha1!$B$2:$B$35,Planilha1!$C$2:$C$35),0)</f>
        <v>0</v>
      </c>
      <c r="F306" s="31"/>
      <c r="G306" s="32" t="b">
        <v>0</v>
      </c>
      <c r="H30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7" spans="2:8" x14ac:dyDescent="0.25">
      <c r="B307" s="27"/>
      <c r="C307" s="28" t="str">
        <f>IF(Tabela1[[#This Row],[Data]]&lt;&gt;"",YEAR(Tabela1[[#This Row],[Data]])*100+MONTH(B307),"")</f>
        <v/>
      </c>
      <c r="D307" s="29"/>
      <c r="E307" s="30">
        <f>IFERROR(_xlfn.XLOOKUP(Tabela1[[#This Row],[Plano de Conta]],Planilha1!$B$2:$B$35,Planilha1!$C$2:$C$35),0)</f>
        <v>0</v>
      </c>
      <c r="F307" s="31"/>
      <c r="G307" s="32" t="b">
        <v>0</v>
      </c>
      <c r="H30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8" spans="2:8" x14ac:dyDescent="0.25">
      <c r="B308" s="27"/>
      <c r="C308" s="28" t="str">
        <f>IF(Tabela1[[#This Row],[Data]]&lt;&gt;"",YEAR(Tabela1[[#This Row],[Data]])*100+MONTH(B308),"")</f>
        <v/>
      </c>
      <c r="D308" s="29"/>
      <c r="E308" s="30">
        <f>IFERROR(_xlfn.XLOOKUP(Tabela1[[#This Row],[Plano de Conta]],Planilha1!$B$2:$B$35,Planilha1!$C$2:$C$35),0)</f>
        <v>0</v>
      </c>
      <c r="F308" s="31"/>
      <c r="G308" s="32" t="b">
        <v>0</v>
      </c>
      <c r="H30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09" spans="2:8" x14ac:dyDescent="0.25">
      <c r="B309" s="27"/>
      <c r="C309" s="28" t="str">
        <f>IF(Tabela1[[#This Row],[Data]]&lt;&gt;"",YEAR(Tabela1[[#This Row],[Data]])*100+MONTH(B309),"")</f>
        <v/>
      </c>
      <c r="D309" s="29"/>
      <c r="E309" s="30">
        <f>IFERROR(_xlfn.XLOOKUP(Tabela1[[#This Row],[Plano de Conta]],Planilha1!$B$2:$B$35,Planilha1!$C$2:$C$35),0)</f>
        <v>0</v>
      </c>
      <c r="F309" s="31"/>
      <c r="G309" s="32" t="b">
        <v>0</v>
      </c>
      <c r="H30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0" spans="2:8" x14ac:dyDescent="0.25">
      <c r="B310" s="27"/>
      <c r="C310" s="28" t="str">
        <f>IF(Tabela1[[#This Row],[Data]]&lt;&gt;"",YEAR(Tabela1[[#This Row],[Data]])*100+MONTH(B310),"")</f>
        <v/>
      </c>
      <c r="D310" s="29"/>
      <c r="E310" s="30">
        <f>IFERROR(_xlfn.XLOOKUP(Tabela1[[#This Row],[Plano de Conta]],Planilha1!$B$2:$B$35,Planilha1!$C$2:$C$35),0)</f>
        <v>0</v>
      </c>
      <c r="F310" s="31"/>
      <c r="G310" s="32" t="b">
        <v>0</v>
      </c>
      <c r="H31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1" spans="2:8" x14ac:dyDescent="0.25">
      <c r="B311" s="27"/>
      <c r="C311" s="28" t="str">
        <f>IF(Tabela1[[#This Row],[Data]]&lt;&gt;"",YEAR(Tabela1[[#This Row],[Data]])*100+MONTH(B311),"")</f>
        <v/>
      </c>
      <c r="D311" s="29"/>
      <c r="E311" s="30">
        <f>IFERROR(_xlfn.XLOOKUP(Tabela1[[#This Row],[Plano de Conta]],Planilha1!$B$2:$B$35,Planilha1!$C$2:$C$35),0)</f>
        <v>0</v>
      </c>
      <c r="F311" s="31"/>
      <c r="G311" s="32" t="b">
        <v>0</v>
      </c>
      <c r="H31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2" spans="2:8" x14ac:dyDescent="0.25">
      <c r="B312" s="27"/>
      <c r="C312" s="28" t="str">
        <f>IF(Tabela1[[#This Row],[Data]]&lt;&gt;"",YEAR(Tabela1[[#This Row],[Data]])*100+MONTH(B312),"")</f>
        <v/>
      </c>
      <c r="D312" s="29"/>
      <c r="E312" s="30">
        <f>IFERROR(_xlfn.XLOOKUP(Tabela1[[#This Row],[Plano de Conta]],Planilha1!$B$2:$B$35,Planilha1!$C$2:$C$35),0)</f>
        <v>0</v>
      </c>
      <c r="F312" s="31"/>
      <c r="G312" s="32" t="b">
        <v>0</v>
      </c>
      <c r="H31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3" spans="2:8" x14ac:dyDescent="0.25">
      <c r="B313" s="27"/>
      <c r="C313" s="28" t="str">
        <f>IF(Tabela1[[#This Row],[Data]]&lt;&gt;"",YEAR(Tabela1[[#This Row],[Data]])*100+MONTH(B313),"")</f>
        <v/>
      </c>
      <c r="D313" s="29"/>
      <c r="E313" s="30">
        <f>IFERROR(_xlfn.XLOOKUP(Tabela1[[#This Row],[Plano de Conta]],Planilha1!$B$2:$B$35,Planilha1!$C$2:$C$35),0)</f>
        <v>0</v>
      </c>
      <c r="F313" s="31"/>
      <c r="G313" s="32" t="b">
        <v>0</v>
      </c>
      <c r="H31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4" spans="2:8" x14ac:dyDescent="0.25">
      <c r="B314" s="27"/>
      <c r="C314" s="28" t="str">
        <f>IF(Tabela1[[#This Row],[Data]]&lt;&gt;"",YEAR(Tabela1[[#This Row],[Data]])*100+MONTH(B314),"")</f>
        <v/>
      </c>
      <c r="D314" s="29"/>
      <c r="E314" s="30">
        <f>IFERROR(_xlfn.XLOOKUP(Tabela1[[#This Row],[Plano de Conta]],Planilha1!$B$2:$B$35,Planilha1!$C$2:$C$35),0)</f>
        <v>0</v>
      </c>
      <c r="F314" s="31"/>
      <c r="G314" s="32" t="b">
        <v>0</v>
      </c>
      <c r="H31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5" spans="2:8" x14ac:dyDescent="0.25">
      <c r="B315" s="27"/>
      <c r="C315" s="28" t="str">
        <f>IF(Tabela1[[#This Row],[Data]]&lt;&gt;"",YEAR(Tabela1[[#This Row],[Data]])*100+MONTH(B315),"")</f>
        <v/>
      </c>
      <c r="D315" s="29"/>
      <c r="E315" s="30">
        <f>IFERROR(_xlfn.XLOOKUP(Tabela1[[#This Row],[Plano de Conta]],Planilha1!$B$2:$B$35,Planilha1!$C$2:$C$35),0)</f>
        <v>0</v>
      </c>
      <c r="F315" s="31"/>
      <c r="G315" s="32" t="b">
        <v>0</v>
      </c>
      <c r="H31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6" spans="2:8" x14ac:dyDescent="0.25">
      <c r="B316" s="27"/>
      <c r="C316" s="28" t="str">
        <f>IF(Tabela1[[#This Row],[Data]]&lt;&gt;"",YEAR(Tabela1[[#This Row],[Data]])*100+MONTH(B316),"")</f>
        <v/>
      </c>
      <c r="D316" s="29"/>
      <c r="E316" s="30">
        <f>IFERROR(_xlfn.XLOOKUP(Tabela1[[#This Row],[Plano de Conta]],Planilha1!$B$2:$B$35,Planilha1!$C$2:$C$35),0)</f>
        <v>0</v>
      </c>
      <c r="F316" s="31"/>
      <c r="G316" s="32" t="b">
        <v>0</v>
      </c>
      <c r="H31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7" spans="2:8" x14ac:dyDescent="0.25">
      <c r="B317" s="27"/>
      <c r="C317" s="28" t="str">
        <f>IF(Tabela1[[#This Row],[Data]]&lt;&gt;"",YEAR(Tabela1[[#This Row],[Data]])*100+MONTH(B317),"")</f>
        <v/>
      </c>
      <c r="D317" s="29"/>
      <c r="E317" s="30">
        <f>IFERROR(_xlfn.XLOOKUP(Tabela1[[#This Row],[Plano de Conta]],Planilha1!$B$2:$B$35,Planilha1!$C$2:$C$35),0)</f>
        <v>0</v>
      </c>
      <c r="F317" s="31"/>
      <c r="G317" s="32" t="b">
        <v>0</v>
      </c>
      <c r="H31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8" spans="2:8" x14ac:dyDescent="0.25">
      <c r="B318" s="27"/>
      <c r="C318" s="28" t="str">
        <f>IF(Tabela1[[#This Row],[Data]]&lt;&gt;"",YEAR(Tabela1[[#This Row],[Data]])*100+MONTH(B318),"")</f>
        <v/>
      </c>
      <c r="D318" s="29"/>
      <c r="E318" s="30">
        <f>IFERROR(_xlfn.XLOOKUP(Tabela1[[#This Row],[Plano de Conta]],Planilha1!$B$2:$B$35,Planilha1!$C$2:$C$35),0)</f>
        <v>0</v>
      </c>
      <c r="F318" s="31"/>
      <c r="G318" s="32" t="b">
        <v>0</v>
      </c>
      <c r="H31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19" spans="2:8" x14ac:dyDescent="0.25">
      <c r="B319" s="27"/>
      <c r="C319" s="28" t="str">
        <f>IF(Tabela1[[#This Row],[Data]]&lt;&gt;"",YEAR(Tabela1[[#This Row],[Data]])*100+MONTH(B319),"")</f>
        <v/>
      </c>
      <c r="D319" s="29"/>
      <c r="E319" s="30">
        <f>IFERROR(_xlfn.XLOOKUP(Tabela1[[#This Row],[Plano de Conta]],Planilha1!$B$2:$B$35,Planilha1!$C$2:$C$35),0)</f>
        <v>0</v>
      </c>
      <c r="F319" s="31"/>
      <c r="G319" s="32" t="b">
        <v>0</v>
      </c>
      <c r="H31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0" spans="2:8" x14ac:dyDescent="0.25">
      <c r="B320" s="27"/>
      <c r="C320" s="28" t="str">
        <f>IF(Tabela1[[#This Row],[Data]]&lt;&gt;"",YEAR(Tabela1[[#This Row],[Data]])*100+MONTH(B320),"")</f>
        <v/>
      </c>
      <c r="D320" s="29"/>
      <c r="E320" s="30">
        <f>IFERROR(_xlfn.XLOOKUP(Tabela1[[#This Row],[Plano de Conta]],Planilha1!$B$2:$B$35,Planilha1!$C$2:$C$35),0)</f>
        <v>0</v>
      </c>
      <c r="F320" s="31"/>
      <c r="G320" s="32" t="b">
        <v>0</v>
      </c>
      <c r="H32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1" spans="2:8" x14ac:dyDescent="0.25">
      <c r="B321" s="27"/>
      <c r="C321" s="28" t="str">
        <f>IF(Tabela1[[#This Row],[Data]]&lt;&gt;"",YEAR(Tabela1[[#This Row],[Data]])*100+MONTH(B321),"")</f>
        <v/>
      </c>
      <c r="D321" s="29"/>
      <c r="E321" s="30">
        <f>IFERROR(_xlfn.XLOOKUP(Tabela1[[#This Row],[Plano de Conta]],Planilha1!$B$2:$B$35,Planilha1!$C$2:$C$35),0)</f>
        <v>0</v>
      </c>
      <c r="F321" s="31"/>
      <c r="G321" s="32" t="b">
        <v>0</v>
      </c>
      <c r="H32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2" spans="2:8" x14ac:dyDescent="0.25">
      <c r="B322" s="27"/>
      <c r="C322" s="28" t="str">
        <f>IF(Tabela1[[#This Row],[Data]]&lt;&gt;"",YEAR(Tabela1[[#This Row],[Data]])*100+MONTH(B322),"")</f>
        <v/>
      </c>
      <c r="D322" s="29"/>
      <c r="E322" s="30">
        <f>IFERROR(_xlfn.XLOOKUP(Tabela1[[#This Row],[Plano de Conta]],Planilha1!$B$2:$B$35,Planilha1!$C$2:$C$35),0)</f>
        <v>0</v>
      </c>
      <c r="F322" s="31"/>
      <c r="G322" s="32" t="b">
        <v>0</v>
      </c>
      <c r="H32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3" spans="2:8" x14ac:dyDescent="0.25">
      <c r="B323" s="27"/>
      <c r="C323" s="28" t="str">
        <f>IF(Tabela1[[#This Row],[Data]]&lt;&gt;"",YEAR(Tabela1[[#This Row],[Data]])*100+MONTH(B323),"")</f>
        <v/>
      </c>
      <c r="D323" s="29"/>
      <c r="E323" s="30">
        <f>IFERROR(_xlfn.XLOOKUP(Tabela1[[#This Row],[Plano de Conta]],Planilha1!$B$2:$B$35,Planilha1!$C$2:$C$35),0)</f>
        <v>0</v>
      </c>
      <c r="F323" s="31"/>
      <c r="G323" s="32" t="b">
        <v>0</v>
      </c>
      <c r="H32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4" spans="2:8" x14ac:dyDescent="0.25">
      <c r="B324" s="27"/>
      <c r="C324" s="28" t="str">
        <f>IF(Tabela1[[#This Row],[Data]]&lt;&gt;"",YEAR(Tabela1[[#This Row],[Data]])*100+MONTH(B324),"")</f>
        <v/>
      </c>
      <c r="D324" s="29"/>
      <c r="E324" s="30">
        <f>IFERROR(_xlfn.XLOOKUP(Tabela1[[#This Row],[Plano de Conta]],Planilha1!$B$2:$B$35,Planilha1!$C$2:$C$35),0)</f>
        <v>0</v>
      </c>
      <c r="F324" s="31"/>
      <c r="G324" s="32" t="b">
        <v>0</v>
      </c>
      <c r="H32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5" spans="2:8" x14ac:dyDescent="0.25">
      <c r="B325" s="27"/>
      <c r="C325" s="28" t="str">
        <f>IF(Tabela1[[#This Row],[Data]]&lt;&gt;"",YEAR(Tabela1[[#This Row],[Data]])*100+MONTH(B325),"")</f>
        <v/>
      </c>
      <c r="D325" s="29"/>
      <c r="E325" s="30">
        <f>IFERROR(_xlfn.XLOOKUP(Tabela1[[#This Row],[Plano de Conta]],Planilha1!$B$2:$B$35,Planilha1!$C$2:$C$35),0)</f>
        <v>0</v>
      </c>
      <c r="F325" s="31"/>
      <c r="G325" s="32" t="b">
        <v>0</v>
      </c>
      <c r="H32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6" spans="2:8" x14ac:dyDescent="0.25">
      <c r="B326" s="27"/>
      <c r="C326" s="28" t="str">
        <f>IF(Tabela1[[#This Row],[Data]]&lt;&gt;"",YEAR(Tabela1[[#This Row],[Data]])*100+MONTH(B326),"")</f>
        <v/>
      </c>
      <c r="D326" s="29"/>
      <c r="E326" s="30">
        <f>IFERROR(_xlfn.XLOOKUP(Tabela1[[#This Row],[Plano de Conta]],Planilha1!$B$2:$B$35,Planilha1!$C$2:$C$35),0)</f>
        <v>0</v>
      </c>
      <c r="F326" s="31"/>
      <c r="G326" s="32" t="b">
        <v>0</v>
      </c>
      <c r="H32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7" spans="2:8" x14ac:dyDescent="0.25">
      <c r="B327" s="27"/>
      <c r="C327" s="28" t="str">
        <f>IF(Tabela1[[#This Row],[Data]]&lt;&gt;"",YEAR(Tabela1[[#This Row],[Data]])*100+MONTH(B327),"")</f>
        <v/>
      </c>
      <c r="D327" s="29"/>
      <c r="E327" s="30">
        <f>IFERROR(_xlfn.XLOOKUP(Tabela1[[#This Row],[Plano de Conta]],Planilha1!$B$2:$B$35,Planilha1!$C$2:$C$35),0)</f>
        <v>0</v>
      </c>
      <c r="F327" s="31"/>
      <c r="G327" s="32" t="b">
        <v>0</v>
      </c>
      <c r="H32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8" spans="2:8" x14ac:dyDescent="0.25">
      <c r="B328" s="27"/>
      <c r="C328" s="28" t="str">
        <f>IF(Tabela1[[#This Row],[Data]]&lt;&gt;"",YEAR(Tabela1[[#This Row],[Data]])*100+MONTH(B328),"")</f>
        <v/>
      </c>
      <c r="D328" s="29"/>
      <c r="E328" s="30">
        <f>IFERROR(_xlfn.XLOOKUP(Tabela1[[#This Row],[Plano de Conta]],Planilha1!$B$2:$B$35,Planilha1!$C$2:$C$35),0)</f>
        <v>0</v>
      </c>
      <c r="F328" s="31"/>
      <c r="G328" s="32" t="b">
        <v>0</v>
      </c>
      <c r="H32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29" spans="2:8" x14ac:dyDescent="0.25">
      <c r="B329" s="27"/>
      <c r="C329" s="28" t="str">
        <f>IF(Tabela1[[#This Row],[Data]]&lt;&gt;"",YEAR(Tabela1[[#This Row],[Data]])*100+MONTH(B329),"")</f>
        <v/>
      </c>
      <c r="D329" s="29"/>
      <c r="E329" s="30">
        <f>IFERROR(_xlfn.XLOOKUP(Tabela1[[#This Row],[Plano de Conta]],Planilha1!$B$2:$B$35,Planilha1!$C$2:$C$35),0)</f>
        <v>0</v>
      </c>
      <c r="F329" s="31"/>
      <c r="G329" s="32" t="b">
        <v>0</v>
      </c>
      <c r="H32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0" spans="2:8" x14ac:dyDescent="0.25">
      <c r="B330" s="27"/>
      <c r="C330" s="28" t="str">
        <f>IF(Tabela1[[#This Row],[Data]]&lt;&gt;"",YEAR(Tabela1[[#This Row],[Data]])*100+MONTH(B330),"")</f>
        <v/>
      </c>
      <c r="D330" s="29"/>
      <c r="E330" s="30">
        <f>IFERROR(_xlfn.XLOOKUP(Tabela1[[#This Row],[Plano de Conta]],Planilha1!$B$2:$B$35,Planilha1!$C$2:$C$35),0)</f>
        <v>0</v>
      </c>
      <c r="F330" s="31"/>
      <c r="G330" s="32" t="b">
        <v>0</v>
      </c>
      <c r="H33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1" spans="2:8" x14ac:dyDescent="0.25">
      <c r="B331" s="27"/>
      <c r="C331" s="28" t="str">
        <f>IF(Tabela1[[#This Row],[Data]]&lt;&gt;"",YEAR(Tabela1[[#This Row],[Data]])*100+MONTH(B331),"")</f>
        <v/>
      </c>
      <c r="D331" s="29"/>
      <c r="E331" s="30">
        <f>IFERROR(_xlfn.XLOOKUP(Tabela1[[#This Row],[Plano de Conta]],Planilha1!$B$2:$B$35,Planilha1!$C$2:$C$35),0)</f>
        <v>0</v>
      </c>
      <c r="F331" s="31"/>
      <c r="G331" s="32" t="b">
        <v>0</v>
      </c>
      <c r="H33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2" spans="2:8" x14ac:dyDescent="0.25">
      <c r="B332" s="27"/>
      <c r="C332" s="28" t="str">
        <f>IF(Tabela1[[#This Row],[Data]]&lt;&gt;"",YEAR(Tabela1[[#This Row],[Data]])*100+MONTH(B332),"")</f>
        <v/>
      </c>
      <c r="D332" s="29"/>
      <c r="E332" s="30">
        <f>IFERROR(_xlfn.XLOOKUP(Tabela1[[#This Row],[Plano de Conta]],Planilha1!$B$2:$B$35,Planilha1!$C$2:$C$35),0)</f>
        <v>0</v>
      </c>
      <c r="F332" s="31"/>
      <c r="G332" s="32" t="b">
        <v>0</v>
      </c>
      <c r="H33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3" spans="2:8" x14ac:dyDescent="0.25">
      <c r="B333" s="27"/>
      <c r="C333" s="28" t="str">
        <f>IF(Tabela1[[#This Row],[Data]]&lt;&gt;"",YEAR(Tabela1[[#This Row],[Data]])*100+MONTH(B333),"")</f>
        <v/>
      </c>
      <c r="D333" s="29"/>
      <c r="E333" s="30">
        <f>IFERROR(_xlfn.XLOOKUP(Tabela1[[#This Row],[Plano de Conta]],Planilha1!$B$2:$B$35,Planilha1!$C$2:$C$35),0)</f>
        <v>0</v>
      </c>
      <c r="F333" s="31"/>
      <c r="G333" s="32" t="b">
        <v>0</v>
      </c>
      <c r="H33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4" spans="2:8" x14ac:dyDescent="0.25">
      <c r="B334" s="27"/>
      <c r="C334" s="28" t="str">
        <f>IF(Tabela1[[#This Row],[Data]]&lt;&gt;"",YEAR(Tabela1[[#This Row],[Data]])*100+MONTH(B334),"")</f>
        <v/>
      </c>
      <c r="D334" s="29"/>
      <c r="E334" s="30">
        <f>IFERROR(_xlfn.XLOOKUP(Tabela1[[#This Row],[Plano de Conta]],Planilha1!$B$2:$B$35,Planilha1!$C$2:$C$35),0)</f>
        <v>0</v>
      </c>
      <c r="F334" s="31"/>
      <c r="G334" s="32" t="b">
        <v>0</v>
      </c>
      <c r="H33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5" spans="2:8" x14ac:dyDescent="0.25">
      <c r="B335" s="27"/>
      <c r="C335" s="28" t="str">
        <f>IF(Tabela1[[#This Row],[Data]]&lt;&gt;"",YEAR(Tabela1[[#This Row],[Data]])*100+MONTH(B335),"")</f>
        <v/>
      </c>
      <c r="D335" s="29"/>
      <c r="E335" s="30">
        <f>IFERROR(_xlfn.XLOOKUP(Tabela1[[#This Row],[Plano de Conta]],Planilha1!$B$2:$B$35,Planilha1!$C$2:$C$35),0)</f>
        <v>0</v>
      </c>
      <c r="F335" s="31"/>
      <c r="G335" s="32" t="b">
        <v>0</v>
      </c>
      <c r="H33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6" spans="2:8" x14ac:dyDescent="0.25">
      <c r="B336" s="27"/>
      <c r="C336" s="28" t="str">
        <f>IF(Tabela1[[#This Row],[Data]]&lt;&gt;"",YEAR(Tabela1[[#This Row],[Data]])*100+MONTH(B336),"")</f>
        <v/>
      </c>
      <c r="D336" s="29"/>
      <c r="E336" s="30">
        <f>IFERROR(_xlfn.XLOOKUP(Tabela1[[#This Row],[Plano de Conta]],Planilha1!$B$2:$B$35,Planilha1!$C$2:$C$35),0)</f>
        <v>0</v>
      </c>
      <c r="F336" s="31"/>
      <c r="G336" s="32" t="b">
        <v>0</v>
      </c>
      <c r="H33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7" spans="2:8" x14ac:dyDescent="0.25">
      <c r="B337" s="27"/>
      <c r="C337" s="28" t="str">
        <f>IF(Tabela1[[#This Row],[Data]]&lt;&gt;"",YEAR(Tabela1[[#This Row],[Data]])*100+MONTH(B337),"")</f>
        <v/>
      </c>
      <c r="D337" s="29"/>
      <c r="E337" s="30">
        <f>IFERROR(_xlfn.XLOOKUP(Tabela1[[#This Row],[Plano de Conta]],Planilha1!$B$2:$B$35,Planilha1!$C$2:$C$35),0)</f>
        <v>0</v>
      </c>
      <c r="F337" s="31"/>
      <c r="G337" s="32" t="b">
        <v>0</v>
      </c>
      <c r="H33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8" spans="2:8" x14ac:dyDescent="0.25">
      <c r="B338" s="27"/>
      <c r="C338" s="28" t="str">
        <f>IF(Tabela1[[#This Row],[Data]]&lt;&gt;"",YEAR(Tabela1[[#This Row],[Data]])*100+MONTH(B338),"")</f>
        <v/>
      </c>
      <c r="D338" s="29"/>
      <c r="E338" s="30">
        <f>IFERROR(_xlfn.XLOOKUP(Tabela1[[#This Row],[Plano de Conta]],Planilha1!$B$2:$B$35,Planilha1!$C$2:$C$35),0)</f>
        <v>0</v>
      </c>
      <c r="F338" s="31"/>
      <c r="G338" s="32" t="b">
        <v>0</v>
      </c>
      <c r="H33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39" spans="2:8" x14ac:dyDescent="0.25">
      <c r="B339" s="27"/>
      <c r="C339" s="28" t="str">
        <f>IF(Tabela1[[#This Row],[Data]]&lt;&gt;"",YEAR(Tabela1[[#This Row],[Data]])*100+MONTH(B339),"")</f>
        <v/>
      </c>
      <c r="D339" s="29"/>
      <c r="E339" s="30">
        <f>IFERROR(_xlfn.XLOOKUP(Tabela1[[#This Row],[Plano de Conta]],Planilha1!$B$2:$B$35,Planilha1!$C$2:$C$35),0)</f>
        <v>0</v>
      </c>
      <c r="F339" s="31"/>
      <c r="G339" s="32" t="b">
        <v>0</v>
      </c>
      <c r="H33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0" spans="2:8" x14ac:dyDescent="0.25">
      <c r="B340" s="27"/>
      <c r="C340" s="28" t="str">
        <f>IF(Tabela1[[#This Row],[Data]]&lt;&gt;"",YEAR(Tabela1[[#This Row],[Data]])*100+MONTH(B340),"")</f>
        <v/>
      </c>
      <c r="D340" s="29"/>
      <c r="E340" s="30">
        <f>IFERROR(_xlfn.XLOOKUP(Tabela1[[#This Row],[Plano de Conta]],Planilha1!$B$2:$B$35,Planilha1!$C$2:$C$35),0)</f>
        <v>0</v>
      </c>
      <c r="F340" s="31"/>
      <c r="G340" s="32" t="b">
        <v>0</v>
      </c>
      <c r="H34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1" spans="2:8" x14ac:dyDescent="0.25">
      <c r="B341" s="27"/>
      <c r="C341" s="28" t="str">
        <f>IF(Tabela1[[#This Row],[Data]]&lt;&gt;"",YEAR(Tabela1[[#This Row],[Data]])*100+MONTH(B341),"")</f>
        <v/>
      </c>
      <c r="D341" s="29"/>
      <c r="E341" s="30">
        <f>IFERROR(_xlfn.XLOOKUP(Tabela1[[#This Row],[Plano de Conta]],Planilha1!$B$2:$B$35,Planilha1!$C$2:$C$35),0)</f>
        <v>0</v>
      </c>
      <c r="F341" s="31"/>
      <c r="G341" s="32" t="b">
        <v>0</v>
      </c>
      <c r="H34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2" spans="2:8" x14ac:dyDescent="0.25">
      <c r="B342" s="27"/>
      <c r="C342" s="28" t="str">
        <f>IF(Tabela1[[#This Row],[Data]]&lt;&gt;"",YEAR(Tabela1[[#This Row],[Data]])*100+MONTH(B342),"")</f>
        <v/>
      </c>
      <c r="D342" s="29"/>
      <c r="E342" s="30">
        <f>IFERROR(_xlfn.XLOOKUP(Tabela1[[#This Row],[Plano de Conta]],Planilha1!$B$2:$B$35,Planilha1!$C$2:$C$35),0)</f>
        <v>0</v>
      </c>
      <c r="F342" s="31"/>
      <c r="G342" s="32" t="b">
        <v>0</v>
      </c>
      <c r="H34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3" spans="2:8" x14ac:dyDescent="0.25">
      <c r="B343" s="27"/>
      <c r="C343" s="28" t="str">
        <f>IF(Tabela1[[#This Row],[Data]]&lt;&gt;"",YEAR(Tabela1[[#This Row],[Data]])*100+MONTH(B343),"")</f>
        <v/>
      </c>
      <c r="D343" s="29"/>
      <c r="E343" s="30">
        <f>IFERROR(_xlfn.XLOOKUP(Tabela1[[#This Row],[Plano de Conta]],Planilha1!$B$2:$B$35,Planilha1!$C$2:$C$35),0)</f>
        <v>0</v>
      </c>
      <c r="F343" s="31"/>
      <c r="G343" s="32" t="b">
        <v>0</v>
      </c>
      <c r="H34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4" spans="2:8" x14ac:dyDescent="0.25">
      <c r="B344" s="27"/>
      <c r="C344" s="28" t="str">
        <f>IF(Tabela1[[#This Row],[Data]]&lt;&gt;"",YEAR(Tabela1[[#This Row],[Data]])*100+MONTH(B344),"")</f>
        <v/>
      </c>
      <c r="D344" s="29"/>
      <c r="E344" s="30">
        <f>IFERROR(_xlfn.XLOOKUP(Tabela1[[#This Row],[Plano de Conta]],Planilha1!$B$2:$B$35,Planilha1!$C$2:$C$35),0)</f>
        <v>0</v>
      </c>
      <c r="F344" s="31"/>
      <c r="G344" s="32" t="b">
        <v>0</v>
      </c>
      <c r="H34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5" spans="2:8" x14ac:dyDescent="0.25">
      <c r="B345" s="27"/>
      <c r="C345" s="28" t="str">
        <f>IF(Tabela1[[#This Row],[Data]]&lt;&gt;"",YEAR(Tabela1[[#This Row],[Data]])*100+MONTH(B345),"")</f>
        <v/>
      </c>
      <c r="D345" s="29"/>
      <c r="E345" s="30">
        <f>IFERROR(_xlfn.XLOOKUP(Tabela1[[#This Row],[Plano de Conta]],Planilha1!$B$2:$B$35,Planilha1!$C$2:$C$35),0)</f>
        <v>0</v>
      </c>
      <c r="F345" s="31"/>
      <c r="G345" s="32" t="b">
        <v>0</v>
      </c>
      <c r="H34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6" spans="2:8" x14ac:dyDescent="0.25">
      <c r="B346" s="27"/>
      <c r="C346" s="28" t="str">
        <f>IF(Tabela1[[#This Row],[Data]]&lt;&gt;"",YEAR(Tabela1[[#This Row],[Data]])*100+MONTH(B346),"")</f>
        <v/>
      </c>
      <c r="D346" s="29"/>
      <c r="E346" s="30">
        <f>IFERROR(_xlfn.XLOOKUP(Tabela1[[#This Row],[Plano de Conta]],Planilha1!$B$2:$B$35,Planilha1!$C$2:$C$35),0)</f>
        <v>0</v>
      </c>
      <c r="F346" s="31"/>
      <c r="G346" s="32" t="b">
        <v>0</v>
      </c>
      <c r="H34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7" spans="2:8" x14ac:dyDescent="0.25">
      <c r="B347" s="27"/>
      <c r="C347" s="28" t="str">
        <f>IF(Tabela1[[#This Row],[Data]]&lt;&gt;"",YEAR(Tabela1[[#This Row],[Data]])*100+MONTH(B347),"")</f>
        <v/>
      </c>
      <c r="D347" s="29"/>
      <c r="E347" s="30">
        <f>IFERROR(_xlfn.XLOOKUP(Tabela1[[#This Row],[Plano de Conta]],Planilha1!$B$2:$B$35,Planilha1!$C$2:$C$35),0)</f>
        <v>0</v>
      </c>
      <c r="F347" s="31"/>
      <c r="G347" s="32" t="b">
        <v>0</v>
      </c>
      <c r="H34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8" spans="2:8" x14ac:dyDescent="0.25">
      <c r="B348" s="27"/>
      <c r="C348" s="28" t="str">
        <f>IF(Tabela1[[#This Row],[Data]]&lt;&gt;"",YEAR(Tabela1[[#This Row],[Data]])*100+MONTH(B348),"")</f>
        <v/>
      </c>
      <c r="D348" s="29"/>
      <c r="E348" s="30">
        <f>IFERROR(_xlfn.XLOOKUP(Tabela1[[#This Row],[Plano de Conta]],Planilha1!$B$2:$B$35,Planilha1!$C$2:$C$35),0)</f>
        <v>0</v>
      </c>
      <c r="F348" s="31"/>
      <c r="G348" s="32" t="b">
        <v>0</v>
      </c>
      <c r="H34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49" spans="2:8" x14ac:dyDescent="0.25">
      <c r="B349" s="27"/>
      <c r="C349" s="28" t="str">
        <f>IF(Tabela1[[#This Row],[Data]]&lt;&gt;"",YEAR(Tabela1[[#This Row],[Data]])*100+MONTH(B349),"")</f>
        <v/>
      </c>
      <c r="D349" s="29"/>
      <c r="E349" s="30">
        <f>IFERROR(_xlfn.XLOOKUP(Tabela1[[#This Row],[Plano de Conta]],Planilha1!$B$2:$B$35,Planilha1!$C$2:$C$35),0)</f>
        <v>0</v>
      </c>
      <c r="F349" s="31"/>
      <c r="G349" s="32" t="b">
        <v>0</v>
      </c>
      <c r="H34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0" spans="2:8" x14ac:dyDescent="0.25">
      <c r="B350" s="27"/>
      <c r="C350" s="28" t="str">
        <f>IF(Tabela1[[#This Row],[Data]]&lt;&gt;"",YEAR(Tabela1[[#This Row],[Data]])*100+MONTH(B350),"")</f>
        <v/>
      </c>
      <c r="D350" s="29"/>
      <c r="E350" s="30">
        <f>IFERROR(_xlfn.XLOOKUP(Tabela1[[#This Row],[Plano de Conta]],Planilha1!$B$2:$B$35,Planilha1!$C$2:$C$35),0)</f>
        <v>0</v>
      </c>
      <c r="F350" s="31"/>
      <c r="G350" s="32" t="b">
        <v>0</v>
      </c>
      <c r="H35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1" spans="2:8" x14ac:dyDescent="0.25">
      <c r="B351" s="27"/>
      <c r="C351" s="28" t="str">
        <f>IF(Tabela1[[#This Row],[Data]]&lt;&gt;"",YEAR(Tabela1[[#This Row],[Data]])*100+MONTH(B351),"")</f>
        <v/>
      </c>
      <c r="D351" s="29"/>
      <c r="E351" s="30">
        <f>IFERROR(_xlfn.XLOOKUP(Tabela1[[#This Row],[Plano de Conta]],Planilha1!$B$2:$B$35,Planilha1!$C$2:$C$35),0)</f>
        <v>0</v>
      </c>
      <c r="F351" s="31"/>
      <c r="G351" s="32" t="b">
        <v>0</v>
      </c>
      <c r="H35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2" spans="2:8" x14ac:dyDescent="0.25">
      <c r="B352" s="27"/>
      <c r="C352" s="28" t="str">
        <f>IF(Tabela1[[#This Row],[Data]]&lt;&gt;"",YEAR(Tabela1[[#This Row],[Data]])*100+MONTH(B352),"")</f>
        <v/>
      </c>
      <c r="D352" s="29"/>
      <c r="E352" s="30">
        <f>IFERROR(_xlfn.XLOOKUP(Tabela1[[#This Row],[Plano de Conta]],Planilha1!$B$2:$B$35,Planilha1!$C$2:$C$35),0)</f>
        <v>0</v>
      </c>
      <c r="F352" s="31"/>
      <c r="G352" s="32" t="b">
        <v>0</v>
      </c>
      <c r="H35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3" spans="2:8" x14ac:dyDescent="0.25">
      <c r="B353" s="27"/>
      <c r="C353" s="28" t="str">
        <f>IF(Tabela1[[#This Row],[Data]]&lt;&gt;"",YEAR(Tabela1[[#This Row],[Data]])*100+MONTH(B353),"")</f>
        <v/>
      </c>
      <c r="D353" s="29"/>
      <c r="E353" s="30">
        <f>IFERROR(_xlfn.XLOOKUP(Tabela1[[#This Row],[Plano de Conta]],Planilha1!$B$2:$B$35,Planilha1!$C$2:$C$35),0)</f>
        <v>0</v>
      </c>
      <c r="F353" s="31"/>
      <c r="G353" s="32" t="b">
        <v>0</v>
      </c>
      <c r="H35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4" spans="2:8" x14ac:dyDescent="0.25">
      <c r="B354" s="27"/>
      <c r="C354" s="28" t="str">
        <f>IF(Tabela1[[#This Row],[Data]]&lt;&gt;"",YEAR(Tabela1[[#This Row],[Data]])*100+MONTH(B354),"")</f>
        <v/>
      </c>
      <c r="D354" s="29"/>
      <c r="E354" s="30">
        <f>IFERROR(_xlfn.XLOOKUP(Tabela1[[#This Row],[Plano de Conta]],Planilha1!$B$2:$B$35,Planilha1!$C$2:$C$35),0)</f>
        <v>0</v>
      </c>
      <c r="F354" s="31"/>
      <c r="G354" s="32" t="b">
        <v>0</v>
      </c>
      <c r="H35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5" spans="2:8" x14ac:dyDescent="0.25">
      <c r="B355" s="27"/>
      <c r="C355" s="28" t="str">
        <f>IF(Tabela1[[#This Row],[Data]]&lt;&gt;"",YEAR(Tabela1[[#This Row],[Data]])*100+MONTH(B355),"")</f>
        <v/>
      </c>
      <c r="D355" s="29"/>
      <c r="E355" s="30">
        <f>IFERROR(_xlfn.XLOOKUP(Tabela1[[#This Row],[Plano de Conta]],Planilha1!$B$2:$B$35,Planilha1!$C$2:$C$35),0)</f>
        <v>0</v>
      </c>
      <c r="F355" s="31"/>
      <c r="G355" s="32" t="b">
        <v>0</v>
      </c>
      <c r="H35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6" spans="2:8" x14ac:dyDescent="0.25">
      <c r="B356" s="27"/>
      <c r="C356" s="28" t="str">
        <f>IF(Tabela1[[#This Row],[Data]]&lt;&gt;"",YEAR(Tabela1[[#This Row],[Data]])*100+MONTH(B356),"")</f>
        <v/>
      </c>
      <c r="D356" s="29"/>
      <c r="E356" s="30">
        <f>IFERROR(_xlfn.XLOOKUP(Tabela1[[#This Row],[Plano de Conta]],Planilha1!$B$2:$B$35,Planilha1!$C$2:$C$35),0)</f>
        <v>0</v>
      </c>
      <c r="F356" s="31"/>
      <c r="G356" s="32" t="b">
        <v>0</v>
      </c>
      <c r="H35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7" spans="2:8" x14ac:dyDescent="0.25">
      <c r="B357" s="27"/>
      <c r="C357" s="28" t="str">
        <f>IF(Tabela1[[#This Row],[Data]]&lt;&gt;"",YEAR(Tabela1[[#This Row],[Data]])*100+MONTH(B357),"")</f>
        <v/>
      </c>
      <c r="D357" s="29"/>
      <c r="E357" s="30">
        <f>IFERROR(_xlfn.XLOOKUP(Tabela1[[#This Row],[Plano de Conta]],Planilha1!$B$2:$B$35,Planilha1!$C$2:$C$35),0)</f>
        <v>0</v>
      </c>
      <c r="F357" s="31"/>
      <c r="G357" s="32" t="b">
        <v>0</v>
      </c>
      <c r="H35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8" spans="2:8" x14ac:dyDescent="0.25">
      <c r="B358" s="27"/>
      <c r="C358" s="28" t="str">
        <f>IF(Tabela1[[#This Row],[Data]]&lt;&gt;"",YEAR(Tabela1[[#This Row],[Data]])*100+MONTH(B358),"")</f>
        <v/>
      </c>
      <c r="D358" s="29"/>
      <c r="E358" s="30">
        <f>IFERROR(_xlfn.XLOOKUP(Tabela1[[#This Row],[Plano de Conta]],Planilha1!$B$2:$B$35,Planilha1!$C$2:$C$35),0)</f>
        <v>0</v>
      </c>
      <c r="F358" s="31"/>
      <c r="G358" s="32" t="b">
        <v>0</v>
      </c>
      <c r="H35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59" spans="2:8" x14ac:dyDescent="0.25">
      <c r="B359" s="27"/>
      <c r="C359" s="28" t="str">
        <f>IF(Tabela1[[#This Row],[Data]]&lt;&gt;"",YEAR(Tabela1[[#This Row],[Data]])*100+MONTH(B359),"")</f>
        <v/>
      </c>
      <c r="D359" s="29"/>
      <c r="E359" s="30">
        <f>IFERROR(_xlfn.XLOOKUP(Tabela1[[#This Row],[Plano de Conta]],Planilha1!$B$2:$B$35,Planilha1!$C$2:$C$35),0)</f>
        <v>0</v>
      </c>
      <c r="F359" s="31"/>
      <c r="G359" s="32" t="b">
        <v>0</v>
      </c>
      <c r="H35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0" spans="2:8" x14ac:dyDescent="0.25">
      <c r="B360" s="27"/>
      <c r="C360" s="28" t="str">
        <f>IF(Tabela1[[#This Row],[Data]]&lt;&gt;"",YEAR(Tabela1[[#This Row],[Data]])*100+MONTH(B360),"")</f>
        <v/>
      </c>
      <c r="D360" s="29"/>
      <c r="E360" s="30">
        <f>IFERROR(_xlfn.XLOOKUP(Tabela1[[#This Row],[Plano de Conta]],Planilha1!$B$2:$B$35,Planilha1!$C$2:$C$35),0)</f>
        <v>0</v>
      </c>
      <c r="F360" s="31"/>
      <c r="G360" s="32" t="b">
        <v>0</v>
      </c>
      <c r="H36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1" spans="2:8" x14ac:dyDescent="0.25">
      <c r="B361" s="27"/>
      <c r="C361" s="28" t="str">
        <f>IF(Tabela1[[#This Row],[Data]]&lt;&gt;"",YEAR(Tabela1[[#This Row],[Data]])*100+MONTH(B361),"")</f>
        <v/>
      </c>
      <c r="D361" s="29"/>
      <c r="E361" s="30">
        <f>IFERROR(_xlfn.XLOOKUP(Tabela1[[#This Row],[Plano de Conta]],Planilha1!$B$2:$B$35,Planilha1!$C$2:$C$35),0)</f>
        <v>0</v>
      </c>
      <c r="F361" s="31"/>
      <c r="G361" s="32" t="b">
        <v>0</v>
      </c>
      <c r="H36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2" spans="2:8" x14ac:dyDescent="0.25">
      <c r="B362" s="27"/>
      <c r="C362" s="28" t="str">
        <f>IF(Tabela1[[#This Row],[Data]]&lt;&gt;"",YEAR(Tabela1[[#This Row],[Data]])*100+MONTH(B362),"")</f>
        <v/>
      </c>
      <c r="D362" s="29"/>
      <c r="E362" s="30">
        <f>IFERROR(_xlfn.XLOOKUP(Tabela1[[#This Row],[Plano de Conta]],Planilha1!$B$2:$B$35,Planilha1!$C$2:$C$35),0)</f>
        <v>0</v>
      </c>
      <c r="F362" s="31"/>
      <c r="G362" s="32" t="b">
        <v>0</v>
      </c>
      <c r="H36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3" spans="2:8" x14ac:dyDescent="0.25">
      <c r="B363" s="27"/>
      <c r="C363" s="28" t="str">
        <f>IF(Tabela1[[#This Row],[Data]]&lt;&gt;"",YEAR(Tabela1[[#This Row],[Data]])*100+MONTH(B363),"")</f>
        <v/>
      </c>
      <c r="D363" s="29"/>
      <c r="E363" s="30">
        <f>IFERROR(_xlfn.XLOOKUP(Tabela1[[#This Row],[Plano de Conta]],Planilha1!$B$2:$B$35,Planilha1!$C$2:$C$35),0)</f>
        <v>0</v>
      </c>
      <c r="F363" s="31"/>
      <c r="G363" s="32" t="b">
        <v>0</v>
      </c>
      <c r="H36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4" spans="2:8" x14ac:dyDescent="0.25">
      <c r="B364" s="27"/>
      <c r="C364" s="28" t="str">
        <f>IF(Tabela1[[#This Row],[Data]]&lt;&gt;"",YEAR(Tabela1[[#This Row],[Data]])*100+MONTH(B364),"")</f>
        <v/>
      </c>
      <c r="D364" s="29"/>
      <c r="E364" s="30">
        <f>IFERROR(_xlfn.XLOOKUP(Tabela1[[#This Row],[Plano de Conta]],Planilha1!$B$2:$B$35,Planilha1!$C$2:$C$35),0)</f>
        <v>0</v>
      </c>
      <c r="F364" s="31"/>
      <c r="G364" s="32" t="b">
        <v>0</v>
      </c>
      <c r="H36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5" spans="2:8" x14ac:dyDescent="0.25">
      <c r="B365" s="27"/>
      <c r="C365" s="28" t="str">
        <f>IF(Tabela1[[#This Row],[Data]]&lt;&gt;"",YEAR(Tabela1[[#This Row],[Data]])*100+MONTH(B365),"")</f>
        <v/>
      </c>
      <c r="D365" s="29"/>
      <c r="E365" s="30">
        <f>IFERROR(_xlfn.XLOOKUP(Tabela1[[#This Row],[Plano de Conta]],Planilha1!$B$2:$B$35,Planilha1!$C$2:$C$35),0)</f>
        <v>0</v>
      </c>
      <c r="F365" s="31"/>
      <c r="G365" s="32" t="b">
        <v>0</v>
      </c>
      <c r="H36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6" spans="2:8" x14ac:dyDescent="0.25">
      <c r="B366" s="27"/>
      <c r="C366" s="28" t="str">
        <f>IF(Tabela1[[#This Row],[Data]]&lt;&gt;"",YEAR(Tabela1[[#This Row],[Data]])*100+MONTH(B366),"")</f>
        <v/>
      </c>
      <c r="D366" s="29"/>
      <c r="E366" s="30">
        <f>IFERROR(_xlfn.XLOOKUP(Tabela1[[#This Row],[Plano de Conta]],Planilha1!$B$2:$B$35,Planilha1!$C$2:$C$35),0)</f>
        <v>0</v>
      </c>
      <c r="F366" s="31"/>
      <c r="G366" s="32" t="b">
        <v>0</v>
      </c>
      <c r="H36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7" spans="2:8" x14ac:dyDescent="0.25">
      <c r="B367" s="27"/>
      <c r="C367" s="28" t="str">
        <f>IF(Tabela1[[#This Row],[Data]]&lt;&gt;"",YEAR(Tabela1[[#This Row],[Data]])*100+MONTH(B367),"")</f>
        <v/>
      </c>
      <c r="D367" s="29"/>
      <c r="E367" s="30">
        <f>IFERROR(_xlfn.XLOOKUP(Tabela1[[#This Row],[Plano de Conta]],Planilha1!$B$2:$B$35,Planilha1!$C$2:$C$35),0)</f>
        <v>0</v>
      </c>
      <c r="F367" s="31"/>
      <c r="G367" s="32" t="b">
        <v>0</v>
      </c>
      <c r="H36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8" spans="2:8" x14ac:dyDescent="0.25">
      <c r="B368" s="27"/>
      <c r="C368" s="28" t="str">
        <f>IF(Tabela1[[#This Row],[Data]]&lt;&gt;"",YEAR(Tabela1[[#This Row],[Data]])*100+MONTH(B368),"")</f>
        <v/>
      </c>
      <c r="D368" s="29"/>
      <c r="E368" s="30">
        <f>IFERROR(_xlfn.XLOOKUP(Tabela1[[#This Row],[Plano de Conta]],Planilha1!$B$2:$B$35,Planilha1!$C$2:$C$35),0)</f>
        <v>0</v>
      </c>
      <c r="F368" s="31"/>
      <c r="G368" s="32" t="b">
        <v>0</v>
      </c>
      <c r="H36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69" spans="2:8" x14ac:dyDescent="0.25">
      <c r="B369" s="27"/>
      <c r="C369" s="28" t="str">
        <f>IF(Tabela1[[#This Row],[Data]]&lt;&gt;"",YEAR(Tabela1[[#This Row],[Data]])*100+MONTH(B369),"")</f>
        <v/>
      </c>
      <c r="D369" s="29"/>
      <c r="E369" s="30">
        <f>IFERROR(_xlfn.XLOOKUP(Tabela1[[#This Row],[Plano de Conta]],Planilha1!$B$2:$B$35,Planilha1!$C$2:$C$35),0)</f>
        <v>0</v>
      </c>
      <c r="F369" s="31"/>
      <c r="G369" s="32" t="b">
        <v>0</v>
      </c>
      <c r="H36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0" spans="2:8" x14ac:dyDescent="0.25">
      <c r="B370" s="27"/>
      <c r="C370" s="28" t="str">
        <f>IF(Tabela1[[#This Row],[Data]]&lt;&gt;"",YEAR(Tabela1[[#This Row],[Data]])*100+MONTH(B370),"")</f>
        <v/>
      </c>
      <c r="D370" s="29"/>
      <c r="E370" s="30">
        <f>IFERROR(_xlfn.XLOOKUP(Tabela1[[#This Row],[Plano de Conta]],Planilha1!$B$2:$B$35,Planilha1!$C$2:$C$35),0)</f>
        <v>0</v>
      </c>
      <c r="F370" s="31"/>
      <c r="G370" s="32" t="b">
        <v>0</v>
      </c>
      <c r="H37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1" spans="2:8" x14ac:dyDescent="0.25">
      <c r="B371" s="27"/>
      <c r="C371" s="28" t="str">
        <f>IF(Tabela1[[#This Row],[Data]]&lt;&gt;"",YEAR(Tabela1[[#This Row],[Data]])*100+MONTH(B371),"")</f>
        <v/>
      </c>
      <c r="D371" s="29"/>
      <c r="E371" s="30">
        <f>IFERROR(_xlfn.XLOOKUP(Tabela1[[#This Row],[Plano de Conta]],Planilha1!$B$2:$B$35,Planilha1!$C$2:$C$35),0)</f>
        <v>0</v>
      </c>
      <c r="F371" s="31"/>
      <c r="G371" s="32" t="b">
        <v>0</v>
      </c>
      <c r="H37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2" spans="2:8" x14ac:dyDescent="0.25">
      <c r="B372" s="27"/>
      <c r="C372" s="28" t="str">
        <f>IF(Tabela1[[#This Row],[Data]]&lt;&gt;"",YEAR(Tabela1[[#This Row],[Data]])*100+MONTH(B372),"")</f>
        <v/>
      </c>
      <c r="D372" s="29"/>
      <c r="E372" s="30">
        <f>IFERROR(_xlfn.XLOOKUP(Tabela1[[#This Row],[Plano de Conta]],Planilha1!$B$2:$B$35,Planilha1!$C$2:$C$35),0)</f>
        <v>0</v>
      </c>
      <c r="F372" s="31"/>
      <c r="G372" s="32" t="b">
        <v>0</v>
      </c>
      <c r="H37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3" spans="2:8" x14ac:dyDescent="0.25">
      <c r="B373" s="27"/>
      <c r="C373" s="28" t="str">
        <f>IF(Tabela1[[#This Row],[Data]]&lt;&gt;"",YEAR(Tabela1[[#This Row],[Data]])*100+MONTH(B373),"")</f>
        <v/>
      </c>
      <c r="D373" s="29"/>
      <c r="E373" s="30">
        <f>IFERROR(_xlfn.XLOOKUP(Tabela1[[#This Row],[Plano de Conta]],Planilha1!$B$2:$B$35,Planilha1!$C$2:$C$35),0)</f>
        <v>0</v>
      </c>
      <c r="F373" s="31"/>
      <c r="G373" s="32" t="b">
        <v>0</v>
      </c>
      <c r="H37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4" spans="2:8" x14ac:dyDescent="0.25">
      <c r="B374" s="27"/>
      <c r="C374" s="28" t="str">
        <f>IF(Tabela1[[#This Row],[Data]]&lt;&gt;"",YEAR(Tabela1[[#This Row],[Data]])*100+MONTH(B374),"")</f>
        <v/>
      </c>
      <c r="D374" s="29"/>
      <c r="E374" s="30">
        <f>IFERROR(_xlfn.XLOOKUP(Tabela1[[#This Row],[Plano de Conta]],Planilha1!$B$2:$B$35,Planilha1!$C$2:$C$35),0)</f>
        <v>0</v>
      </c>
      <c r="F374" s="31"/>
      <c r="G374" s="32" t="b">
        <v>0</v>
      </c>
      <c r="H37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5" spans="2:8" x14ac:dyDescent="0.25">
      <c r="B375" s="27"/>
      <c r="C375" s="28" t="str">
        <f>IF(Tabela1[[#This Row],[Data]]&lt;&gt;"",YEAR(Tabela1[[#This Row],[Data]])*100+MONTH(B375),"")</f>
        <v/>
      </c>
      <c r="D375" s="29"/>
      <c r="E375" s="30">
        <f>IFERROR(_xlfn.XLOOKUP(Tabela1[[#This Row],[Plano de Conta]],Planilha1!$B$2:$B$35,Planilha1!$C$2:$C$35),0)</f>
        <v>0</v>
      </c>
      <c r="F375" s="31"/>
      <c r="G375" s="32" t="b">
        <v>0</v>
      </c>
      <c r="H37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6" spans="2:8" x14ac:dyDescent="0.25">
      <c r="B376" s="27"/>
      <c r="C376" s="28" t="str">
        <f>IF(Tabela1[[#This Row],[Data]]&lt;&gt;"",YEAR(Tabela1[[#This Row],[Data]])*100+MONTH(B376),"")</f>
        <v/>
      </c>
      <c r="D376" s="29"/>
      <c r="E376" s="30">
        <f>IFERROR(_xlfn.XLOOKUP(Tabela1[[#This Row],[Plano de Conta]],Planilha1!$B$2:$B$35,Planilha1!$C$2:$C$35),0)</f>
        <v>0</v>
      </c>
      <c r="F376" s="31"/>
      <c r="G376" s="32" t="b">
        <v>0</v>
      </c>
      <c r="H37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7" spans="2:8" x14ac:dyDescent="0.25">
      <c r="B377" s="27"/>
      <c r="C377" s="28" t="str">
        <f>IF(Tabela1[[#This Row],[Data]]&lt;&gt;"",YEAR(Tabela1[[#This Row],[Data]])*100+MONTH(B377),"")</f>
        <v/>
      </c>
      <c r="D377" s="29"/>
      <c r="E377" s="30">
        <f>IFERROR(_xlfn.XLOOKUP(Tabela1[[#This Row],[Plano de Conta]],Planilha1!$B$2:$B$35,Planilha1!$C$2:$C$35),0)</f>
        <v>0</v>
      </c>
      <c r="F377" s="31"/>
      <c r="G377" s="32" t="b">
        <v>0</v>
      </c>
      <c r="H37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8" spans="2:8" x14ac:dyDescent="0.25">
      <c r="B378" s="27"/>
      <c r="C378" s="28" t="str">
        <f>IF(Tabela1[[#This Row],[Data]]&lt;&gt;"",YEAR(Tabela1[[#This Row],[Data]])*100+MONTH(B378),"")</f>
        <v/>
      </c>
      <c r="D378" s="29"/>
      <c r="E378" s="30">
        <f>IFERROR(_xlfn.XLOOKUP(Tabela1[[#This Row],[Plano de Conta]],Planilha1!$B$2:$B$35,Planilha1!$C$2:$C$35),0)</f>
        <v>0</v>
      </c>
      <c r="F378" s="31"/>
      <c r="G378" s="32" t="b">
        <v>0</v>
      </c>
      <c r="H37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79" spans="2:8" x14ac:dyDescent="0.25">
      <c r="B379" s="27"/>
      <c r="C379" s="28" t="str">
        <f>IF(Tabela1[[#This Row],[Data]]&lt;&gt;"",YEAR(Tabela1[[#This Row],[Data]])*100+MONTH(B379),"")</f>
        <v/>
      </c>
      <c r="D379" s="29"/>
      <c r="E379" s="30">
        <f>IFERROR(_xlfn.XLOOKUP(Tabela1[[#This Row],[Plano de Conta]],Planilha1!$B$2:$B$35,Planilha1!$C$2:$C$35),0)</f>
        <v>0</v>
      </c>
      <c r="F379" s="31"/>
      <c r="G379" s="32" t="b">
        <v>0</v>
      </c>
      <c r="H37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0" spans="2:8" x14ac:dyDescent="0.25">
      <c r="B380" s="27"/>
      <c r="C380" s="28" t="str">
        <f>IF(Tabela1[[#This Row],[Data]]&lt;&gt;"",YEAR(Tabela1[[#This Row],[Data]])*100+MONTH(B380),"")</f>
        <v/>
      </c>
      <c r="D380" s="29"/>
      <c r="E380" s="30">
        <f>IFERROR(_xlfn.XLOOKUP(Tabela1[[#This Row],[Plano de Conta]],Planilha1!$B$2:$B$35,Planilha1!$C$2:$C$35),0)</f>
        <v>0</v>
      </c>
      <c r="F380" s="31"/>
      <c r="G380" s="32" t="b">
        <v>0</v>
      </c>
      <c r="H38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1" spans="2:8" x14ac:dyDescent="0.25">
      <c r="B381" s="27"/>
      <c r="C381" s="28" t="str">
        <f>IF(Tabela1[[#This Row],[Data]]&lt;&gt;"",YEAR(Tabela1[[#This Row],[Data]])*100+MONTH(B381),"")</f>
        <v/>
      </c>
      <c r="D381" s="29"/>
      <c r="E381" s="30">
        <f>IFERROR(_xlfn.XLOOKUP(Tabela1[[#This Row],[Plano de Conta]],Planilha1!$B$2:$B$35,Planilha1!$C$2:$C$35),0)</f>
        <v>0</v>
      </c>
      <c r="F381" s="31"/>
      <c r="G381" s="32" t="b">
        <v>0</v>
      </c>
      <c r="H38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2" spans="2:8" x14ac:dyDescent="0.25">
      <c r="B382" s="27"/>
      <c r="C382" s="28" t="str">
        <f>IF(Tabela1[[#This Row],[Data]]&lt;&gt;"",YEAR(Tabela1[[#This Row],[Data]])*100+MONTH(B382),"")</f>
        <v/>
      </c>
      <c r="D382" s="29"/>
      <c r="E382" s="30">
        <f>IFERROR(_xlfn.XLOOKUP(Tabela1[[#This Row],[Plano de Conta]],Planilha1!$B$2:$B$35,Planilha1!$C$2:$C$35),0)</f>
        <v>0</v>
      </c>
      <c r="F382" s="31"/>
      <c r="G382" s="32" t="b">
        <v>0</v>
      </c>
      <c r="H38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3" spans="2:8" x14ac:dyDescent="0.25">
      <c r="B383" s="27"/>
      <c r="C383" s="28" t="str">
        <f>IF(Tabela1[[#This Row],[Data]]&lt;&gt;"",YEAR(Tabela1[[#This Row],[Data]])*100+MONTH(B383),"")</f>
        <v/>
      </c>
      <c r="D383" s="29"/>
      <c r="E383" s="30">
        <f>IFERROR(_xlfn.XLOOKUP(Tabela1[[#This Row],[Plano de Conta]],Planilha1!$B$2:$B$35,Planilha1!$C$2:$C$35),0)</f>
        <v>0</v>
      </c>
      <c r="F383" s="31"/>
      <c r="G383" s="32" t="b">
        <v>0</v>
      </c>
      <c r="H38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4" spans="2:8" x14ac:dyDescent="0.25">
      <c r="B384" s="27"/>
      <c r="C384" s="28" t="str">
        <f>IF(Tabela1[[#This Row],[Data]]&lt;&gt;"",YEAR(Tabela1[[#This Row],[Data]])*100+MONTH(B384),"")</f>
        <v/>
      </c>
      <c r="D384" s="29"/>
      <c r="E384" s="30">
        <f>IFERROR(_xlfn.XLOOKUP(Tabela1[[#This Row],[Plano de Conta]],Planilha1!$B$2:$B$35,Planilha1!$C$2:$C$35),0)</f>
        <v>0</v>
      </c>
      <c r="F384" s="31"/>
      <c r="G384" s="32" t="b">
        <v>0</v>
      </c>
      <c r="H38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5" spans="2:8" x14ac:dyDescent="0.25">
      <c r="B385" s="27"/>
      <c r="C385" s="28" t="str">
        <f>IF(Tabela1[[#This Row],[Data]]&lt;&gt;"",YEAR(Tabela1[[#This Row],[Data]])*100+MONTH(B385),"")</f>
        <v/>
      </c>
      <c r="D385" s="29"/>
      <c r="E385" s="30">
        <f>IFERROR(_xlfn.XLOOKUP(Tabela1[[#This Row],[Plano de Conta]],Planilha1!$B$2:$B$35,Planilha1!$C$2:$C$35),0)</f>
        <v>0</v>
      </c>
      <c r="F385" s="31"/>
      <c r="G385" s="32" t="b">
        <v>0</v>
      </c>
      <c r="H38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6" spans="2:8" x14ac:dyDescent="0.25">
      <c r="B386" s="27"/>
      <c r="C386" s="28" t="str">
        <f>IF(Tabela1[[#This Row],[Data]]&lt;&gt;"",YEAR(Tabela1[[#This Row],[Data]])*100+MONTH(B386),"")</f>
        <v/>
      </c>
      <c r="D386" s="29"/>
      <c r="E386" s="30">
        <f>IFERROR(_xlfn.XLOOKUP(Tabela1[[#This Row],[Plano de Conta]],Planilha1!$B$2:$B$35,Planilha1!$C$2:$C$35),0)</f>
        <v>0</v>
      </c>
      <c r="F386" s="31"/>
      <c r="G386" s="32" t="b">
        <v>0</v>
      </c>
      <c r="H38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7" spans="2:8" x14ac:dyDescent="0.25">
      <c r="B387" s="27"/>
      <c r="C387" s="28" t="str">
        <f>IF(Tabela1[[#This Row],[Data]]&lt;&gt;"",YEAR(Tabela1[[#This Row],[Data]])*100+MONTH(B387),"")</f>
        <v/>
      </c>
      <c r="D387" s="29"/>
      <c r="E387" s="30">
        <f>IFERROR(_xlfn.XLOOKUP(Tabela1[[#This Row],[Plano de Conta]],Planilha1!$B$2:$B$35,Planilha1!$C$2:$C$35),0)</f>
        <v>0</v>
      </c>
      <c r="F387" s="31"/>
      <c r="G387" s="32" t="b">
        <v>0</v>
      </c>
      <c r="H38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8" spans="2:8" x14ac:dyDescent="0.25">
      <c r="B388" s="27"/>
      <c r="C388" s="28" t="str">
        <f>IF(Tabela1[[#This Row],[Data]]&lt;&gt;"",YEAR(Tabela1[[#This Row],[Data]])*100+MONTH(B388),"")</f>
        <v/>
      </c>
      <c r="D388" s="29"/>
      <c r="E388" s="30">
        <f>IFERROR(_xlfn.XLOOKUP(Tabela1[[#This Row],[Plano de Conta]],Planilha1!$B$2:$B$35,Planilha1!$C$2:$C$35),0)</f>
        <v>0</v>
      </c>
      <c r="F388" s="31"/>
      <c r="G388" s="32" t="b">
        <v>0</v>
      </c>
      <c r="H38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89" spans="2:8" x14ac:dyDescent="0.25">
      <c r="B389" s="27"/>
      <c r="C389" s="28" t="str">
        <f>IF(Tabela1[[#This Row],[Data]]&lt;&gt;"",YEAR(Tabela1[[#This Row],[Data]])*100+MONTH(B389),"")</f>
        <v/>
      </c>
      <c r="D389" s="29"/>
      <c r="E389" s="30">
        <f>IFERROR(_xlfn.XLOOKUP(Tabela1[[#This Row],[Plano de Conta]],Planilha1!$B$2:$B$35,Planilha1!$C$2:$C$35),0)</f>
        <v>0</v>
      </c>
      <c r="F389" s="31"/>
      <c r="G389" s="32" t="b">
        <v>0</v>
      </c>
      <c r="H38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0" spans="2:8" x14ac:dyDescent="0.25">
      <c r="B390" s="27"/>
      <c r="C390" s="28" t="str">
        <f>IF(Tabela1[[#This Row],[Data]]&lt;&gt;"",YEAR(Tabela1[[#This Row],[Data]])*100+MONTH(B390),"")</f>
        <v/>
      </c>
      <c r="D390" s="29"/>
      <c r="E390" s="30">
        <f>IFERROR(_xlfn.XLOOKUP(Tabela1[[#This Row],[Plano de Conta]],Planilha1!$B$2:$B$35,Planilha1!$C$2:$C$35),0)</f>
        <v>0</v>
      </c>
      <c r="F390" s="31"/>
      <c r="G390" s="32" t="b">
        <v>0</v>
      </c>
      <c r="H39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1" spans="2:8" x14ac:dyDescent="0.25">
      <c r="B391" s="27"/>
      <c r="C391" s="28" t="str">
        <f>IF(Tabela1[[#This Row],[Data]]&lt;&gt;"",YEAR(Tabela1[[#This Row],[Data]])*100+MONTH(B391),"")</f>
        <v/>
      </c>
      <c r="D391" s="29"/>
      <c r="E391" s="30">
        <f>IFERROR(_xlfn.XLOOKUP(Tabela1[[#This Row],[Plano de Conta]],Planilha1!$B$2:$B$35,Planilha1!$C$2:$C$35),0)</f>
        <v>0</v>
      </c>
      <c r="F391" s="31"/>
      <c r="G391" s="32" t="b">
        <v>0</v>
      </c>
      <c r="H39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2" spans="2:8" x14ac:dyDescent="0.25">
      <c r="B392" s="27"/>
      <c r="C392" s="28" t="str">
        <f>IF(Tabela1[[#This Row],[Data]]&lt;&gt;"",YEAR(Tabela1[[#This Row],[Data]])*100+MONTH(B392),"")</f>
        <v/>
      </c>
      <c r="D392" s="29"/>
      <c r="E392" s="30">
        <f>IFERROR(_xlfn.XLOOKUP(Tabela1[[#This Row],[Plano de Conta]],Planilha1!$B$2:$B$35,Planilha1!$C$2:$C$35),0)</f>
        <v>0</v>
      </c>
      <c r="F392" s="31"/>
      <c r="G392" s="32" t="b">
        <v>0</v>
      </c>
      <c r="H39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3" spans="2:8" x14ac:dyDescent="0.25">
      <c r="B393" s="27"/>
      <c r="C393" s="28" t="str">
        <f>IF(Tabela1[[#This Row],[Data]]&lt;&gt;"",YEAR(Tabela1[[#This Row],[Data]])*100+MONTH(B393),"")</f>
        <v/>
      </c>
      <c r="D393" s="29"/>
      <c r="E393" s="30">
        <f>IFERROR(_xlfn.XLOOKUP(Tabela1[[#This Row],[Plano de Conta]],Planilha1!$B$2:$B$35,Planilha1!$C$2:$C$35),0)</f>
        <v>0</v>
      </c>
      <c r="F393" s="31"/>
      <c r="G393" s="32" t="b">
        <v>0</v>
      </c>
      <c r="H39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4" spans="2:8" x14ac:dyDescent="0.25">
      <c r="B394" s="27"/>
      <c r="C394" s="28" t="str">
        <f>IF(Tabela1[[#This Row],[Data]]&lt;&gt;"",YEAR(Tabela1[[#This Row],[Data]])*100+MONTH(B394),"")</f>
        <v/>
      </c>
      <c r="D394" s="29"/>
      <c r="E394" s="30">
        <f>IFERROR(_xlfn.XLOOKUP(Tabela1[[#This Row],[Plano de Conta]],Planilha1!$B$2:$B$35,Planilha1!$C$2:$C$35),0)</f>
        <v>0</v>
      </c>
      <c r="F394" s="31"/>
      <c r="G394" s="32" t="b">
        <v>0</v>
      </c>
      <c r="H39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5" spans="2:8" x14ac:dyDescent="0.25">
      <c r="B395" s="27"/>
      <c r="C395" s="28" t="str">
        <f>IF(Tabela1[[#This Row],[Data]]&lt;&gt;"",YEAR(Tabela1[[#This Row],[Data]])*100+MONTH(B395),"")</f>
        <v/>
      </c>
      <c r="D395" s="29"/>
      <c r="E395" s="30">
        <f>IFERROR(_xlfn.XLOOKUP(Tabela1[[#This Row],[Plano de Conta]],Planilha1!$B$2:$B$35,Planilha1!$C$2:$C$35),0)</f>
        <v>0</v>
      </c>
      <c r="F395" s="31"/>
      <c r="G395" s="32" t="b">
        <v>0</v>
      </c>
      <c r="H39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6" spans="2:8" x14ac:dyDescent="0.25">
      <c r="B396" s="27"/>
      <c r="C396" s="28" t="str">
        <f>IF(Tabela1[[#This Row],[Data]]&lt;&gt;"",YEAR(Tabela1[[#This Row],[Data]])*100+MONTH(B396),"")</f>
        <v/>
      </c>
      <c r="D396" s="29"/>
      <c r="E396" s="30">
        <f>IFERROR(_xlfn.XLOOKUP(Tabela1[[#This Row],[Plano de Conta]],Planilha1!$B$2:$B$35,Planilha1!$C$2:$C$35),0)</f>
        <v>0</v>
      </c>
      <c r="F396" s="31"/>
      <c r="G396" s="32" t="b">
        <v>0</v>
      </c>
      <c r="H39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7" spans="2:8" x14ac:dyDescent="0.25">
      <c r="B397" s="27"/>
      <c r="C397" s="28" t="str">
        <f>IF(Tabela1[[#This Row],[Data]]&lt;&gt;"",YEAR(Tabela1[[#This Row],[Data]])*100+MONTH(B397),"")</f>
        <v/>
      </c>
      <c r="D397" s="29"/>
      <c r="E397" s="30">
        <f>IFERROR(_xlfn.XLOOKUP(Tabela1[[#This Row],[Plano de Conta]],Planilha1!$B$2:$B$35,Planilha1!$C$2:$C$35),0)</f>
        <v>0</v>
      </c>
      <c r="F397" s="31"/>
      <c r="G397" s="32" t="b">
        <v>0</v>
      </c>
      <c r="H39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8" spans="2:8" x14ac:dyDescent="0.25">
      <c r="B398" s="27"/>
      <c r="C398" s="28" t="str">
        <f>IF(Tabela1[[#This Row],[Data]]&lt;&gt;"",YEAR(Tabela1[[#This Row],[Data]])*100+MONTH(B398),"")</f>
        <v/>
      </c>
      <c r="D398" s="29"/>
      <c r="E398" s="30">
        <f>IFERROR(_xlfn.XLOOKUP(Tabela1[[#This Row],[Plano de Conta]],Planilha1!$B$2:$B$35,Planilha1!$C$2:$C$35),0)</f>
        <v>0</v>
      </c>
      <c r="F398" s="31"/>
      <c r="G398" s="32" t="b">
        <v>0</v>
      </c>
      <c r="H39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399" spans="2:8" x14ac:dyDescent="0.25">
      <c r="B399" s="27"/>
      <c r="C399" s="28" t="str">
        <f>IF(Tabela1[[#This Row],[Data]]&lt;&gt;"",YEAR(Tabela1[[#This Row],[Data]])*100+MONTH(B399),"")</f>
        <v/>
      </c>
      <c r="D399" s="29"/>
      <c r="E399" s="30">
        <f>IFERROR(_xlfn.XLOOKUP(Tabela1[[#This Row],[Plano de Conta]],Planilha1!$B$2:$B$35,Planilha1!$C$2:$C$35),0)</f>
        <v>0</v>
      </c>
      <c r="F399" s="31"/>
      <c r="G399" s="32" t="b">
        <v>0</v>
      </c>
      <c r="H39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0" spans="2:8" x14ac:dyDescent="0.25">
      <c r="B400" s="27"/>
      <c r="C400" s="28" t="str">
        <f>IF(Tabela1[[#This Row],[Data]]&lt;&gt;"",YEAR(Tabela1[[#This Row],[Data]])*100+MONTH(B400),"")</f>
        <v/>
      </c>
      <c r="D400" s="29"/>
      <c r="E400" s="30">
        <f>IFERROR(_xlfn.XLOOKUP(Tabela1[[#This Row],[Plano de Conta]],Planilha1!$B$2:$B$35,Planilha1!$C$2:$C$35),0)</f>
        <v>0</v>
      </c>
      <c r="F400" s="31"/>
      <c r="G400" s="32" t="b">
        <v>0</v>
      </c>
      <c r="H40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1" spans="2:8" x14ac:dyDescent="0.25">
      <c r="B401" s="27"/>
      <c r="C401" s="28" t="str">
        <f>IF(Tabela1[[#This Row],[Data]]&lt;&gt;"",YEAR(Tabela1[[#This Row],[Data]])*100+MONTH(B401),"")</f>
        <v/>
      </c>
      <c r="D401" s="29"/>
      <c r="E401" s="30">
        <f>IFERROR(_xlfn.XLOOKUP(Tabela1[[#This Row],[Plano de Conta]],Planilha1!$B$2:$B$35,Planilha1!$C$2:$C$35),0)</f>
        <v>0</v>
      </c>
      <c r="F401" s="31"/>
      <c r="G401" s="32" t="b">
        <v>0</v>
      </c>
      <c r="H40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2" spans="2:8" x14ac:dyDescent="0.25">
      <c r="B402" s="27"/>
      <c r="C402" s="28" t="str">
        <f>IF(Tabela1[[#This Row],[Data]]&lt;&gt;"",YEAR(Tabela1[[#This Row],[Data]])*100+MONTH(B402),"")</f>
        <v/>
      </c>
      <c r="D402" s="29"/>
      <c r="E402" s="30">
        <f>IFERROR(_xlfn.XLOOKUP(Tabela1[[#This Row],[Plano de Conta]],Planilha1!$B$2:$B$35,Planilha1!$C$2:$C$35),0)</f>
        <v>0</v>
      </c>
      <c r="F402" s="31"/>
      <c r="G402" s="32" t="b">
        <v>0</v>
      </c>
      <c r="H40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3" spans="2:8" x14ac:dyDescent="0.25">
      <c r="B403" s="27"/>
      <c r="C403" s="28" t="str">
        <f>IF(Tabela1[[#This Row],[Data]]&lt;&gt;"",YEAR(Tabela1[[#This Row],[Data]])*100+MONTH(B403),"")</f>
        <v/>
      </c>
      <c r="D403" s="29"/>
      <c r="E403" s="30">
        <f>IFERROR(_xlfn.XLOOKUP(Tabela1[[#This Row],[Plano de Conta]],Planilha1!$B$2:$B$35,Planilha1!$C$2:$C$35),0)</f>
        <v>0</v>
      </c>
      <c r="F403" s="31"/>
      <c r="G403" s="32" t="b">
        <v>0</v>
      </c>
      <c r="H40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4" spans="2:8" x14ac:dyDescent="0.25">
      <c r="B404" s="27"/>
      <c r="C404" s="28" t="str">
        <f>IF(Tabela1[[#This Row],[Data]]&lt;&gt;"",YEAR(Tabela1[[#This Row],[Data]])*100+MONTH(B404),"")</f>
        <v/>
      </c>
      <c r="D404" s="29"/>
      <c r="E404" s="30">
        <f>IFERROR(_xlfn.XLOOKUP(Tabela1[[#This Row],[Plano de Conta]],Planilha1!$B$2:$B$35,Planilha1!$C$2:$C$35),0)</f>
        <v>0</v>
      </c>
      <c r="F404" s="31"/>
      <c r="G404" s="32" t="b">
        <v>0</v>
      </c>
      <c r="H40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5" spans="2:8" x14ac:dyDescent="0.25">
      <c r="B405" s="27"/>
      <c r="C405" s="28" t="str">
        <f>IF(Tabela1[[#This Row],[Data]]&lt;&gt;"",YEAR(Tabela1[[#This Row],[Data]])*100+MONTH(B405),"")</f>
        <v/>
      </c>
      <c r="D405" s="29"/>
      <c r="E405" s="30">
        <f>IFERROR(_xlfn.XLOOKUP(Tabela1[[#This Row],[Plano de Conta]],Planilha1!$B$2:$B$35,Planilha1!$C$2:$C$35),0)</f>
        <v>0</v>
      </c>
      <c r="F405" s="31"/>
      <c r="G405" s="32" t="b">
        <v>0</v>
      </c>
      <c r="H40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6" spans="2:8" x14ac:dyDescent="0.25">
      <c r="B406" s="27"/>
      <c r="C406" s="28" t="str">
        <f>IF(Tabela1[[#This Row],[Data]]&lt;&gt;"",YEAR(Tabela1[[#This Row],[Data]])*100+MONTH(B406),"")</f>
        <v/>
      </c>
      <c r="D406" s="29"/>
      <c r="E406" s="30">
        <f>IFERROR(_xlfn.XLOOKUP(Tabela1[[#This Row],[Plano de Conta]],Planilha1!$B$2:$B$35,Planilha1!$C$2:$C$35),0)</f>
        <v>0</v>
      </c>
      <c r="F406" s="31"/>
      <c r="G406" s="32" t="b">
        <v>0</v>
      </c>
      <c r="H40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7" spans="2:8" x14ac:dyDescent="0.25">
      <c r="B407" s="27"/>
      <c r="C407" s="28" t="str">
        <f>IF(Tabela1[[#This Row],[Data]]&lt;&gt;"",YEAR(Tabela1[[#This Row],[Data]])*100+MONTH(B407),"")</f>
        <v/>
      </c>
      <c r="D407" s="29"/>
      <c r="E407" s="30">
        <f>IFERROR(_xlfn.XLOOKUP(Tabela1[[#This Row],[Plano de Conta]],Planilha1!$B$2:$B$35,Planilha1!$C$2:$C$35),0)</f>
        <v>0</v>
      </c>
      <c r="F407" s="31"/>
      <c r="G407" s="32" t="b">
        <v>0</v>
      </c>
      <c r="H40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8" spans="2:8" x14ac:dyDescent="0.25">
      <c r="B408" s="27"/>
      <c r="C408" s="28" t="str">
        <f>IF(Tabela1[[#This Row],[Data]]&lt;&gt;"",YEAR(Tabela1[[#This Row],[Data]])*100+MONTH(B408),"")</f>
        <v/>
      </c>
      <c r="D408" s="29"/>
      <c r="E408" s="30">
        <f>IFERROR(_xlfn.XLOOKUP(Tabela1[[#This Row],[Plano de Conta]],Planilha1!$B$2:$B$35,Planilha1!$C$2:$C$35),0)</f>
        <v>0</v>
      </c>
      <c r="F408" s="31"/>
      <c r="G408" s="32" t="b">
        <v>0</v>
      </c>
      <c r="H40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09" spans="2:8" x14ac:dyDescent="0.25">
      <c r="B409" s="27"/>
      <c r="C409" s="28" t="str">
        <f>IF(Tabela1[[#This Row],[Data]]&lt;&gt;"",YEAR(Tabela1[[#This Row],[Data]])*100+MONTH(B409),"")</f>
        <v/>
      </c>
      <c r="D409" s="29"/>
      <c r="E409" s="30">
        <f>IFERROR(_xlfn.XLOOKUP(Tabela1[[#This Row],[Plano de Conta]],Planilha1!$B$2:$B$35,Planilha1!$C$2:$C$35),0)</f>
        <v>0</v>
      </c>
      <c r="F409" s="31"/>
      <c r="G409" s="32" t="b">
        <v>0</v>
      </c>
      <c r="H40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0" spans="2:8" x14ac:dyDescent="0.25">
      <c r="B410" s="27"/>
      <c r="C410" s="28" t="str">
        <f>IF(Tabela1[[#This Row],[Data]]&lt;&gt;"",YEAR(Tabela1[[#This Row],[Data]])*100+MONTH(B410),"")</f>
        <v/>
      </c>
      <c r="D410" s="29"/>
      <c r="E410" s="30">
        <f>IFERROR(_xlfn.XLOOKUP(Tabela1[[#This Row],[Plano de Conta]],Planilha1!$B$2:$B$35,Planilha1!$C$2:$C$35),0)</f>
        <v>0</v>
      </c>
      <c r="F410" s="31"/>
      <c r="G410" s="32" t="b">
        <v>0</v>
      </c>
      <c r="H41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1" spans="2:8" x14ac:dyDescent="0.25">
      <c r="B411" s="27"/>
      <c r="C411" s="28" t="str">
        <f>IF(Tabela1[[#This Row],[Data]]&lt;&gt;"",YEAR(Tabela1[[#This Row],[Data]])*100+MONTH(B411),"")</f>
        <v/>
      </c>
      <c r="D411" s="29"/>
      <c r="E411" s="30">
        <f>IFERROR(_xlfn.XLOOKUP(Tabela1[[#This Row],[Plano de Conta]],Planilha1!$B$2:$B$35,Planilha1!$C$2:$C$35),0)</f>
        <v>0</v>
      </c>
      <c r="F411" s="31"/>
      <c r="G411" s="32" t="b">
        <v>0</v>
      </c>
      <c r="H41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2" spans="2:8" x14ac:dyDescent="0.25">
      <c r="B412" s="27"/>
      <c r="C412" s="28" t="str">
        <f>IF(Tabela1[[#This Row],[Data]]&lt;&gt;"",YEAR(Tabela1[[#This Row],[Data]])*100+MONTH(B412),"")</f>
        <v/>
      </c>
      <c r="D412" s="29"/>
      <c r="E412" s="30">
        <f>IFERROR(_xlfn.XLOOKUP(Tabela1[[#This Row],[Plano de Conta]],Planilha1!$B$2:$B$35,Planilha1!$C$2:$C$35),0)</f>
        <v>0</v>
      </c>
      <c r="F412" s="31"/>
      <c r="G412" s="32" t="b">
        <v>0</v>
      </c>
      <c r="H41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3" spans="2:8" x14ac:dyDescent="0.25">
      <c r="B413" s="27"/>
      <c r="C413" s="28" t="str">
        <f>IF(Tabela1[[#This Row],[Data]]&lt;&gt;"",YEAR(Tabela1[[#This Row],[Data]])*100+MONTH(B413),"")</f>
        <v/>
      </c>
      <c r="D413" s="29"/>
      <c r="E413" s="30">
        <f>IFERROR(_xlfn.XLOOKUP(Tabela1[[#This Row],[Plano de Conta]],Planilha1!$B$2:$B$35,Planilha1!$C$2:$C$35),0)</f>
        <v>0</v>
      </c>
      <c r="F413" s="31"/>
      <c r="G413" s="32" t="b">
        <v>0</v>
      </c>
      <c r="H41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4" spans="2:8" x14ac:dyDescent="0.25">
      <c r="B414" s="27"/>
      <c r="C414" s="28" t="str">
        <f>IF(Tabela1[[#This Row],[Data]]&lt;&gt;"",YEAR(Tabela1[[#This Row],[Data]])*100+MONTH(B414),"")</f>
        <v/>
      </c>
      <c r="D414" s="29"/>
      <c r="E414" s="30">
        <f>IFERROR(_xlfn.XLOOKUP(Tabela1[[#This Row],[Plano de Conta]],Planilha1!$B$2:$B$35,Planilha1!$C$2:$C$35),0)</f>
        <v>0</v>
      </c>
      <c r="F414" s="31"/>
      <c r="G414" s="32" t="b">
        <v>0</v>
      </c>
      <c r="H41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5" spans="2:8" x14ac:dyDescent="0.25">
      <c r="B415" s="27"/>
      <c r="C415" s="28" t="str">
        <f>IF(Tabela1[[#This Row],[Data]]&lt;&gt;"",YEAR(Tabela1[[#This Row],[Data]])*100+MONTH(B415),"")</f>
        <v/>
      </c>
      <c r="D415" s="29"/>
      <c r="E415" s="30">
        <f>IFERROR(_xlfn.XLOOKUP(Tabela1[[#This Row],[Plano de Conta]],Planilha1!$B$2:$B$35,Planilha1!$C$2:$C$35),0)</f>
        <v>0</v>
      </c>
      <c r="F415" s="31"/>
      <c r="G415" s="32" t="b">
        <v>0</v>
      </c>
      <c r="H41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6" spans="2:8" x14ac:dyDescent="0.25">
      <c r="B416" s="27"/>
      <c r="C416" s="28" t="str">
        <f>IF(Tabela1[[#This Row],[Data]]&lt;&gt;"",YEAR(Tabela1[[#This Row],[Data]])*100+MONTH(B416),"")</f>
        <v/>
      </c>
      <c r="D416" s="29"/>
      <c r="E416" s="30">
        <f>IFERROR(_xlfn.XLOOKUP(Tabela1[[#This Row],[Plano de Conta]],Planilha1!$B$2:$B$35,Planilha1!$C$2:$C$35),0)</f>
        <v>0</v>
      </c>
      <c r="F416" s="31"/>
      <c r="G416" s="32" t="b">
        <v>0</v>
      </c>
      <c r="H41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7" spans="2:8" x14ac:dyDescent="0.25">
      <c r="B417" s="27"/>
      <c r="C417" s="28" t="str">
        <f>IF(Tabela1[[#This Row],[Data]]&lt;&gt;"",YEAR(Tabela1[[#This Row],[Data]])*100+MONTH(B417),"")</f>
        <v/>
      </c>
      <c r="D417" s="29"/>
      <c r="E417" s="30">
        <f>IFERROR(_xlfn.XLOOKUP(Tabela1[[#This Row],[Plano de Conta]],Planilha1!$B$2:$B$35,Planilha1!$C$2:$C$35),0)</f>
        <v>0</v>
      </c>
      <c r="F417" s="31"/>
      <c r="G417" s="32" t="b">
        <v>0</v>
      </c>
      <c r="H41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8" spans="2:8" x14ac:dyDescent="0.25">
      <c r="B418" s="27"/>
      <c r="C418" s="28" t="str">
        <f>IF(Tabela1[[#This Row],[Data]]&lt;&gt;"",YEAR(Tabela1[[#This Row],[Data]])*100+MONTH(B418),"")</f>
        <v/>
      </c>
      <c r="D418" s="29"/>
      <c r="E418" s="30">
        <f>IFERROR(_xlfn.XLOOKUP(Tabela1[[#This Row],[Plano de Conta]],Planilha1!$B$2:$B$35,Planilha1!$C$2:$C$35),0)</f>
        <v>0</v>
      </c>
      <c r="F418" s="31"/>
      <c r="G418" s="32" t="b">
        <v>0</v>
      </c>
      <c r="H41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19" spans="2:8" x14ac:dyDescent="0.25">
      <c r="B419" s="27"/>
      <c r="C419" s="28" t="str">
        <f>IF(Tabela1[[#This Row],[Data]]&lt;&gt;"",YEAR(Tabela1[[#This Row],[Data]])*100+MONTH(B419),"")</f>
        <v/>
      </c>
      <c r="D419" s="29"/>
      <c r="E419" s="30">
        <f>IFERROR(_xlfn.XLOOKUP(Tabela1[[#This Row],[Plano de Conta]],Planilha1!$B$2:$B$35,Planilha1!$C$2:$C$35),0)</f>
        <v>0</v>
      </c>
      <c r="F419" s="31"/>
      <c r="G419" s="32" t="b">
        <v>0</v>
      </c>
      <c r="H41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0" spans="2:8" x14ac:dyDescent="0.25">
      <c r="B420" s="27"/>
      <c r="C420" s="28" t="str">
        <f>IF(Tabela1[[#This Row],[Data]]&lt;&gt;"",YEAR(Tabela1[[#This Row],[Data]])*100+MONTH(B420),"")</f>
        <v/>
      </c>
      <c r="D420" s="29"/>
      <c r="E420" s="30">
        <f>IFERROR(_xlfn.XLOOKUP(Tabela1[[#This Row],[Plano de Conta]],Planilha1!$B$2:$B$35,Planilha1!$C$2:$C$35),0)</f>
        <v>0</v>
      </c>
      <c r="F420" s="31"/>
      <c r="G420" s="32" t="b">
        <v>0</v>
      </c>
      <c r="H42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1" spans="2:8" x14ac:dyDescent="0.25">
      <c r="B421" s="27"/>
      <c r="C421" s="28" t="str">
        <f>IF(Tabela1[[#This Row],[Data]]&lt;&gt;"",YEAR(Tabela1[[#This Row],[Data]])*100+MONTH(B421),"")</f>
        <v/>
      </c>
      <c r="D421" s="29"/>
      <c r="E421" s="30">
        <f>IFERROR(_xlfn.XLOOKUP(Tabela1[[#This Row],[Plano de Conta]],Planilha1!$B$2:$B$35,Planilha1!$C$2:$C$35),0)</f>
        <v>0</v>
      </c>
      <c r="F421" s="31"/>
      <c r="G421" s="32" t="b">
        <v>0</v>
      </c>
      <c r="H42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2" spans="2:8" x14ac:dyDescent="0.25">
      <c r="B422" s="27"/>
      <c r="C422" s="28" t="str">
        <f>IF(Tabela1[[#This Row],[Data]]&lt;&gt;"",YEAR(Tabela1[[#This Row],[Data]])*100+MONTH(B422),"")</f>
        <v/>
      </c>
      <c r="D422" s="29"/>
      <c r="E422" s="30">
        <f>IFERROR(_xlfn.XLOOKUP(Tabela1[[#This Row],[Plano de Conta]],Planilha1!$B$2:$B$35,Planilha1!$C$2:$C$35),0)</f>
        <v>0</v>
      </c>
      <c r="F422" s="31"/>
      <c r="G422" s="32" t="b">
        <v>0</v>
      </c>
      <c r="H42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3" spans="2:8" x14ac:dyDescent="0.25">
      <c r="B423" s="27"/>
      <c r="C423" s="28" t="str">
        <f>IF(Tabela1[[#This Row],[Data]]&lt;&gt;"",YEAR(Tabela1[[#This Row],[Data]])*100+MONTH(B423),"")</f>
        <v/>
      </c>
      <c r="D423" s="29"/>
      <c r="E423" s="30">
        <f>IFERROR(_xlfn.XLOOKUP(Tabela1[[#This Row],[Plano de Conta]],Planilha1!$B$2:$B$35,Planilha1!$C$2:$C$35),0)</f>
        <v>0</v>
      </c>
      <c r="F423" s="31"/>
      <c r="G423" s="32" t="b">
        <v>0</v>
      </c>
      <c r="H42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4" spans="2:8" x14ac:dyDescent="0.25">
      <c r="B424" s="27"/>
      <c r="C424" s="28" t="str">
        <f>IF(Tabela1[[#This Row],[Data]]&lt;&gt;"",YEAR(Tabela1[[#This Row],[Data]])*100+MONTH(B424),"")</f>
        <v/>
      </c>
      <c r="D424" s="29"/>
      <c r="E424" s="30">
        <f>IFERROR(_xlfn.XLOOKUP(Tabela1[[#This Row],[Plano de Conta]],Planilha1!$B$2:$B$35,Planilha1!$C$2:$C$35),0)</f>
        <v>0</v>
      </c>
      <c r="F424" s="31"/>
      <c r="G424" s="32" t="b">
        <v>0</v>
      </c>
      <c r="H42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5" spans="2:8" x14ac:dyDescent="0.25">
      <c r="B425" s="27"/>
      <c r="C425" s="28" t="str">
        <f>IF(Tabela1[[#This Row],[Data]]&lt;&gt;"",YEAR(Tabela1[[#This Row],[Data]])*100+MONTH(B425),"")</f>
        <v/>
      </c>
      <c r="D425" s="29"/>
      <c r="E425" s="30">
        <f>IFERROR(_xlfn.XLOOKUP(Tabela1[[#This Row],[Plano de Conta]],Planilha1!$B$2:$B$35,Planilha1!$C$2:$C$35),0)</f>
        <v>0</v>
      </c>
      <c r="F425" s="31"/>
      <c r="G425" s="32" t="b">
        <v>0</v>
      </c>
      <c r="H42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6" spans="2:8" x14ac:dyDescent="0.25">
      <c r="B426" s="27"/>
      <c r="C426" s="28" t="str">
        <f>IF(Tabela1[[#This Row],[Data]]&lt;&gt;"",YEAR(Tabela1[[#This Row],[Data]])*100+MONTH(B426),"")</f>
        <v/>
      </c>
      <c r="D426" s="29"/>
      <c r="E426" s="30">
        <f>IFERROR(_xlfn.XLOOKUP(Tabela1[[#This Row],[Plano de Conta]],Planilha1!$B$2:$B$35,Planilha1!$C$2:$C$35),0)</f>
        <v>0</v>
      </c>
      <c r="F426" s="31"/>
      <c r="G426" s="32" t="b">
        <v>0</v>
      </c>
      <c r="H42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7" spans="2:8" x14ac:dyDescent="0.25">
      <c r="B427" s="27"/>
      <c r="C427" s="28" t="str">
        <f>IF(Tabela1[[#This Row],[Data]]&lt;&gt;"",YEAR(Tabela1[[#This Row],[Data]])*100+MONTH(B427),"")</f>
        <v/>
      </c>
      <c r="D427" s="29"/>
      <c r="E427" s="30">
        <f>IFERROR(_xlfn.XLOOKUP(Tabela1[[#This Row],[Plano de Conta]],Planilha1!$B$2:$B$35,Planilha1!$C$2:$C$35),0)</f>
        <v>0</v>
      </c>
      <c r="F427" s="31"/>
      <c r="G427" s="32" t="b">
        <v>0</v>
      </c>
      <c r="H42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8" spans="2:8" x14ac:dyDescent="0.25">
      <c r="B428" s="27"/>
      <c r="C428" s="28" t="str">
        <f>IF(Tabela1[[#This Row],[Data]]&lt;&gt;"",YEAR(Tabela1[[#This Row],[Data]])*100+MONTH(B428),"")</f>
        <v/>
      </c>
      <c r="D428" s="29"/>
      <c r="E428" s="30">
        <f>IFERROR(_xlfn.XLOOKUP(Tabela1[[#This Row],[Plano de Conta]],Planilha1!$B$2:$B$35,Planilha1!$C$2:$C$35),0)</f>
        <v>0</v>
      </c>
      <c r="F428" s="31"/>
      <c r="G428" s="32" t="b">
        <v>0</v>
      </c>
      <c r="H42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29" spans="2:8" x14ac:dyDescent="0.25">
      <c r="B429" s="27"/>
      <c r="C429" s="28" t="str">
        <f>IF(Tabela1[[#This Row],[Data]]&lt;&gt;"",YEAR(Tabela1[[#This Row],[Data]])*100+MONTH(B429),"")</f>
        <v/>
      </c>
      <c r="D429" s="29"/>
      <c r="E429" s="30">
        <f>IFERROR(_xlfn.XLOOKUP(Tabela1[[#This Row],[Plano de Conta]],Planilha1!$B$2:$B$35,Planilha1!$C$2:$C$35),0)</f>
        <v>0</v>
      </c>
      <c r="F429" s="31"/>
      <c r="G429" s="32" t="b">
        <v>0</v>
      </c>
      <c r="H42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0" spans="2:8" x14ac:dyDescent="0.25">
      <c r="B430" s="27"/>
      <c r="C430" s="28" t="str">
        <f>IF(Tabela1[[#This Row],[Data]]&lt;&gt;"",YEAR(Tabela1[[#This Row],[Data]])*100+MONTH(B430),"")</f>
        <v/>
      </c>
      <c r="D430" s="29"/>
      <c r="E430" s="30">
        <f>IFERROR(_xlfn.XLOOKUP(Tabela1[[#This Row],[Plano de Conta]],Planilha1!$B$2:$B$35,Planilha1!$C$2:$C$35),0)</f>
        <v>0</v>
      </c>
      <c r="F430" s="31"/>
      <c r="G430" s="32" t="b">
        <v>0</v>
      </c>
      <c r="H43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1" spans="2:8" x14ac:dyDescent="0.25">
      <c r="B431" s="27"/>
      <c r="C431" s="28" t="str">
        <f>IF(Tabela1[[#This Row],[Data]]&lt;&gt;"",YEAR(Tabela1[[#This Row],[Data]])*100+MONTH(B431),"")</f>
        <v/>
      </c>
      <c r="D431" s="29"/>
      <c r="E431" s="30">
        <f>IFERROR(_xlfn.XLOOKUP(Tabela1[[#This Row],[Plano de Conta]],Planilha1!$B$2:$B$35,Planilha1!$C$2:$C$35),0)</f>
        <v>0</v>
      </c>
      <c r="F431" s="31"/>
      <c r="G431" s="32" t="b">
        <v>0</v>
      </c>
      <c r="H43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2" spans="2:8" x14ac:dyDescent="0.25">
      <c r="B432" s="27"/>
      <c r="C432" s="28" t="str">
        <f>IF(Tabela1[[#This Row],[Data]]&lt;&gt;"",YEAR(Tabela1[[#This Row],[Data]])*100+MONTH(B432),"")</f>
        <v/>
      </c>
      <c r="D432" s="29"/>
      <c r="E432" s="30">
        <f>IFERROR(_xlfn.XLOOKUP(Tabela1[[#This Row],[Plano de Conta]],Planilha1!$B$2:$B$35,Planilha1!$C$2:$C$35),0)</f>
        <v>0</v>
      </c>
      <c r="F432" s="31"/>
      <c r="G432" s="32" t="b">
        <v>0</v>
      </c>
      <c r="H43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3" spans="2:8" x14ac:dyDescent="0.25">
      <c r="B433" s="27"/>
      <c r="C433" s="28" t="str">
        <f>IF(Tabela1[[#This Row],[Data]]&lt;&gt;"",YEAR(Tabela1[[#This Row],[Data]])*100+MONTH(B433),"")</f>
        <v/>
      </c>
      <c r="D433" s="29"/>
      <c r="E433" s="30">
        <f>IFERROR(_xlfn.XLOOKUP(Tabela1[[#This Row],[Plano de Conta]],Planilha1!$B$2:$B$35,Planilha1!$C$2:$C$35),0)</f>
        <v>0</v>
      </c>
      <c r="F433" s="31"/>
      <c r="G433" s="32" t="b">
        <v>0</v>
      </c>
      <c r="H43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4" spans="2:8" x14ac:dyDescent="0.25">
      <c r="B434" s="27"/>
      <c r="C434" s="28" t="str">
        <f>IF(Tabela1[[#This Row],[Data]]&lt;&gt;"",YEAR(Tabela1[[#This Row],[Data]])*100+MONTH(B434),"")</f>
        <v/>
      </c>
      <c r="D434" s="29"/>
      <c r="E434" s="30">
        <f>IFERROR(_xlfn.XLOOKUP(Tabela1[[#This Row],[Plano de Conta]],Planilha1!$B$2:$B$35,Planilha1!$C$2:$C$35),0)</f>
        <v>0</v>
      </c>
      <c r="F434" s="31"/>
      <c r="G434" s="32" t="b">
        <v>0</v>
      </c>
      <c r="H43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5" spans="2:8" x14ac:dyDescent="0.25">
      <c r="B435" s="27"/>
      <c r="C435" s="28" t="str">
        <f>IF(Tabela1[[#This Row],[Data]]&lt;&gt;"",YEAR(Tabela1[[#This Row],[Data]])*100+MONTH(B435),"")</f>
        <v/>
      </c>
      <c r="D435" s="29"/>
      <c r="E435" s="30">
        <f>IFERROR(_xlfn.XLOOKUP(Tabela1[[#This Row],[Plano de Conta]],Planilha1!$B$2:$B$35,Planilha1!$C$2:$C$35),0)</f>
        <v>0</v>
      </c>
      <c r="F435" s="31"/>
      <c r="G435" s="32" t="b">
        <v>0</v>
      </c>
      <c r="H43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6" spans="2:8" x14ac:dyDescent="0.25">
      <c r="B436" s="27"/>
      <c r="C436" s="28" t="str">
        <f>IF(Tabela1[[#This Row],[Data]]&lt;&gt;"",YEAR(Tabela1[[#This Row],[Data]])*100+MONTH(B436),"")</f>
        <v/>
      </c>
      <c r="D436" s="29"/>
      <c r="E436" s="30">
        <f>IFERROR(_xlfn.XLOOKUP(Tabela1[[#This Row],[Plano de Conta]],Planilha1!$B$2:$B$35,Planilha1!$C$2:$C$35),0)</f>
        <v>0</v>
      </c>
      <c r="F436" s="31"/>
      <c r="G436" s="32" t="b">
        <v>0</v>
      </c>
      <c r="H43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7" spans="2:8" x14ac:dyDescent="0.25">
      <c r="B437" s="27"/>
      <c r="C437" s="28" t="str">
        <f>IF(Tabela1[[#This Row],[Data]]&lt;&gt;"",YEAR(Tabela1[[#This Row],[Data]])*100+MONTH(B437),"")</f>
        <v/>
      </c>
      <c r="D437" s="29"/>
      <c r="E437" s="30">
        <f>IFERROR(_xlfn.XLOOKUP(Tabela1[[#This Row],[Plano de Conta]],Planilha1!$B$2:$B$35,Planilha1!$C$2:$C$35),0)</f>
        <v>0</v>
      </c>
      <c r="F437" s="31"/>
      <c r="G437" s="32" t="b">
        <v>0</v>
      </c>
      <c r="H43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8" spans="2:8" x14ac:dyDescent="0.25">
      <c r="B438" s="27"/>
      <c r="C438" s="28" t="str">
        <f>IF(Tabela1[[#This Row],[Data]]&lt;&gt;"",YEAR(Tabela1[[#This Row],[Data]])*100+MONTH(B438),"")</f>
        <v/>
      </c>
      <c r="D438" s="29"/>
      <c r="E438" s="30">
        <f>IFERROR(_xlfn.XLOOKUP(Tabela1[[#This Row],[Plano de Conta]],Planilha1!$B$2:$B$35,Planilha1!$C$2:$C$35),0)</f>
        <v>0</v>
      </c>
      <c r="F438" s="31"/>
      <c r="G438" s="32" t="b">
        <v>0</v>
      </c>
      <c r="H43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39" spans="2:8" x14ac:dyDescent="0.25">
      <c r="B439" s="27"/>
      <c r="C439" s="28" t="str">
        <f>IF(Tabela1[[#This Row],[Data]]&lt;&gt;"",YEAR(Tabela1[[#This Row],[Data]])*100+MONTH(B439),"")</f>
        <v/>
      </c>
      <c r="D439" s="29"/>
      <c r="E439" s="30">
        <f>IFERROR(_xlfn.XLOOKUP(Tabela1[[#This Row],[Plano de Conta]],Planilha1!$B$2:$B$35,Planilha1!$C$2:$C$35),0)</f>
        <v>0</v>
      </c>
      <c r="F439" s="31"/>
      <c r="G439" s="32" t="b">
        <v>0</v>
      </c>
      <c r="H43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0" spans="2:8" x14ac:dyDescent="0.25">
      <c r="B440" s="27"/>
      <c r="C440" s="28" t="str">
        <f>IF(Tabela1[[#This Row],[Data]]&lt;&gt;"",YEAR(Tabela1[[#This Row],[Data]])*100+MONTH(B440),"")</f>
        <v/>
      </c>
      <c r="D440" s="29"/>
      <c r="E440" s="30">
        <f>IFERROR(_xlfn.XLOOKUP(Tabela1[[#This Row],[Plano de Conta]],Planilha1!$B$2:$B$35,Planilha1!$C$2:$C$35),0)</f>
        <v>0</v>
      </c>
      <c r="F440" s="31"/>
      <c r="G440" s="32" t="b">
        <v>0</v>
      </c>
      <c r="H44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1" spans="2:8" x14ac:dyDescent="0.25">
      <c r="B441" s="27"/>
      <c r="C441" s="28" t="str">
        <f>IF(Tabela1[[#This Row],[Data]]&lt;&gt;"",YEAR(Tabela1[[#This Row],[Data]])*100+MONTH(B441),"")</f>
        <v/>
      </c>
      <c r="D441" s="29"/>
      <c r="E441" s="30">
        <f>IFERROR(_xlfn.XLOOKUP(Tabela1[[#This Row],[Plano de Conta]],Planilha1!$B$2:$B$35,Planilha1!$C$2:$C$35),0)</f>
        <v>0</v>
      </c>
      <c r="F441" s="31"/>
      <c r="G441" s="32" t="b">
        <v>0</v>
      </c>
      <c r="H44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2" spans="2:8" x14ac:dyDescent="0.25">
      <c r="B442" s="27"/>
      <c r="C442" s="28" t="str">
        <f>IF(Tabela1[[#This Row],[Data]]&lt;&gt;"",YEAR(Tabela1[[#This Row],[Data]])*100+MONTH(B442),"")</f>
        <v/>
      </c>
      <c r="D442" s="29"/>
      <c r="E442" s="30">
        <f>IFERROR(_xlfn.XLOOKUP(Tabela1[[#This Row],[Plano de Conta]],Planilha1!$B$2:$B$35,Planilha1!$C$2:$C$35),0)</f>
        <v>0</v>
      </c>
      <c r="F442" s="31"/>
      <c r="G442" s="32" t="b">
        <v>0</v>
      </c>
      <c r="H44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3" spans="2:8" x14ac:dyDescent="0.25">
      <c r="B443" s="27"/>
      <c r="C443" s="28" t="str">
        <f>IF(Tabela1[[#This Row],[Data]]&lt;&gt;"",YEAR(Tabela1[[#This Row],[Data]])*100+MONTH(B443),"")</f>
        <v/>
      </c>
      <c r="D443" s="29"/>
      <c r="E443" s="30">
        <f>IFERROR(_xlfn.XLOOKUP(Tabela1[[#This Row],[Plano de Conta]],Planilha1!$B$2:$B$35,Planilha1!$C$2:$C$35),0)</f>
        <v>0</v>
      </c>
      <c r="F443" s="31"/>
      <c r="G443" s="32" t="b">
        <v>0</v>
      </c>
      <c r="H44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4" spans="2:8" x14ac:dyDescent="0.25">
      <c r="B444" s="27"/>
      <c r="C444" s="28" t="str">
        <f>IF(Tabela1[[#This Row],[Data]]&lt;&gt;"",YEAR(Tabela1[[#This Row],[Data]])*100+MONTH(B444),"")</f>
        <v/>
      </c>
      <c r="D444" s="29"/>
      <c r="E444" s="30">
        <f>IFERROR(_xlfn.XLOOKUP(Tabela1[[#This Row],[Plano de Conta]],Planilha1!$B$2:$B$35,Planilha1!$C$2:$C$35),0)</f>
        <v>0</v>
      </c>
      <c r="F444" s="31"/>
      <c r="G444" s="32" t="b">
        <v>0</v>
      </c>
      <c r="H44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5" spans="2:8" x14ac:dyDescent="0.25">
      <c r="B445" s="27"/>
      <c r="C445" s="28" t="str">
        <f>IF(Tabela1[[#This Row],[Data]]&lt;&gt;"",YEAR(Tabela1[[#This Row],[Data]])*100+MONTH(B445),"")</f>
        <v/>
      </c>
      <c r="D445" s="29"/>
      <c r="E445" s="30">
        <f>IFERROR(_xlfn.XLOOKUP(Tabela1[[#This Row],[Plano de Conta]],Planilha1!$B$2:$B$35,Planilha1!$C$2:$C$35),0)</f>
        <v>0</v>
      </c>
      <c r="F445" s="31"/>
      <c r="G445" s="32" t="b">
        <v>0</v>
      </c>
      <c r="H44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6" spans="2:8" x14ac:dyDescent="0.25">
      <c r="B446" s="27"/>
      <c r="C446" s="28" t="str">
        <f>IF(Tabela1[[#This Row],[Data]]&lt;&gt;"",YEAR(Tabela1[[#This Row],[Data]])*100+MONTH(B446),"")</f>
        <v/>
      </c>
      <c r="D446" s="29"/>
      <c r="E446" s="30">
        <f>IFERROR(_xlfn.XLOOKUP(Tabela1[[#This Row],[Plano de Conta]],Planilha1!$B$2:$B$35,Planilha1!$C$2:$C$35),0)</f>
        <v>0</v>
      </c>
      <c r="F446" s="31"/>
      <c r="G446" s="32" t="b">
        <v>0</v>
      </c>
      <c r="H44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7" spans="2:8" x14ac:dyDescent="0.25">
      <c r="B447" s="27"/>
      <c r="C447" s="28" t="str">
        <f>IF(Tabela1[[#This Row],[Data]]&lt;&gt;"",YEAR(Tabela1[[#This Row],[Data]])*100+MONTH(B447),"")</f>
        <v/>
      </c>
      <c r="D447" s="29"/>
      <c r="E447" s="30">
        <f>IFERROR(_xlfn.XLOOKUP(Tabela1[[#This Row],[Plano de Conta]],Planilha1!$B$2:$B$35,Planilha1!$C$2:$C$35),0)</f>
        <v>0</v>
      </c>
      <c r="F447" s="31"/>
      <c r="G447" s="32" t="b">
        <v>0</v>
      </c>
      <c r="H44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8" spans="2:8" x14ac:dyDescent="0.25">
      <c r="B448" s="27"/>
      <c r="C448" s="28" t="str">
        <f>IF(Tabela1[[#This Row],[Data]]&lt;&gt;"",YEAR(Tabela1[[#This Row],[Data]])*100+MONTH(B448),"")</f>
        <v/>
      </c>
      <c r="D448" s="29"/>
      <c r="E448" s="30">
        <f>IFERROR(_xlfn.XLOOKUP(Tabela1[[#This Row],[Plano de Conta]],Planilha1!$B$2:$B$35,Planilha1!$C$2:$C$35),0)</f>
        <v>0</v>
      </c>
      <c r="F448" s="31"/>
      <c r="G448" s="32" t="b">
        <v>0</v>
      </c>
      <c r="H44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49" spans="2:8" x14ac:dyDescent="0.25">
      <c r="B449" s="27"/>
      <c r="C449" s="28" t="str">
        <f>IF(Tabela1[[#This Row],[Data]]&lt;&gt;"",YEAR(Tabela1[[#This Row],[Data]])*100+MONTH(B449),"")</f>
        <v/>
      </c>
      <c r="D449" s="29"/>
      <c r="E449" s="30">
        <f>IFERROR(_xlfn.XLOOKUP(Tabela1[[#This Row],[Plano de Conta]],Planilha1!$B$2:$B$35,Planilha1!$C$2:$C$35),0)</f>
        <v>0</v>
      </c>
      <c r="F449" s="31"/>
      <c r="G449" s="32" t="b">
        <v>0</v>
      </c>
      <c r="H44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0" spans="2:8" x14ac:dyDescent="0.25">
      <c r="B450" s="27"/>
      <c r="C450" s="28" t="str">
        <f>IF(Tabela1[[#This Row],[Data]]&lt;&gt;"",YEAR(Tabela1[[#This Row],[Data]])*100+MONTH(B450),"")</f>
        <v/>
      </c>
      <c r="D450" s="29"/>
      <c r="E450" s="30">
        <f>IFERROR(_xlfn.XLOOKUP(Tabela1[[#This Row],[Plano de Conta]],Planilha1!$B$2:$B$35,Planilha1!$C$2:$C$35),0)</f>
        <v>0</v>
      </c>
      <c r="F450" s="31"/>
      <c r="G450" s="32" t="b">
        <v>0</v>
      </c>
      <c r="H45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1" spans="2:8" x14ac:dyDescent="0.25">
      <c r="B451" s="27"/>
      <c r="C451" s="28" t="str">
        <f>IF(Tabela1[[#This Row],[Data]]&lt;&gt;"",YEAR(Tabela1[[#This Row],[Data]])*100+MONTH(B451),"")</f>
        <v/>
      </c>
      <c r="D451" s="29"/>
      <c r="E451" s="30">
        <f>IFERROR(_xlfn.XLOOKUP(Tabela1[[#This Row],[Plano de Conta]],Planilha1!$B$2:$B$35,Planilha1!$C$2:$C$35),0)</f>
        <v>0</v>
      </c>
      <c r="F451" s="31"/>
      <c r="G451" s="32" t="b">
        <v>0</v>
      </c>
      <c r="H45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2" spans="2:8" x14ac:dyDescent="0.25">
      <c r="B452" s="27"/>
      <c r="C452" s="28" t="str">
        <f>IF(Tabela1[[#This Row],[Data]]&lt;&gt;"",YEAR(Tabela1[[#This Row],[Data]])*100+MONTH(B452),"")</f>
        <v/>
      </c>
      <c r="D452" s="29"/>
      <c r="E452" s="30">
        <f>IFERROR(_xlfn.XLOOKUP(Tabela1[[#This Row],[Plano de Conta]],Planilha1!$B$2:$B$35,Planilha1!$C$2:$C$35),0)</f>
        <v>0</v>
      </c>
      <c r="F452" s="31"/>
      <c r="G452" s="32" t="b">
        <v>0</v>
      </c>
      <c r="H45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3" spans="2:8" x14ac:dyDescent="0.25">
      <c r="B453" s="27"/>
      <c r="C453" s="28" t="str">
        <f>IF(Tabela1[[#This Row],[Data]]&lt;&gt;"",YEAR(Tabela1[[#This Row],[Data]])*100+MONTH(B453),"")</f>
        <v/>
      </c>
      <c r="D453" s="29"/>
      <c r="E453" s="30">
        <f>IFERROR(_xlfn.XLOOKUP(Tabela1[[#This Row],[Plano de Conta]],Planilha1!$B$2:$B$35,Planilha1!$C$2:$C$35),0)</f>
        <v>0</v>
      </c>
      <c r="F453" s="31"/>
      <c r="G453" s="32" t="b">
        <v>0</v>
      </c>
      <c r="H45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4" spans="2:8" x14ac:dyDescent="0.25">
      <c r="B454" s="27"/>
      <c r="C454" s="28" t="str">
        <f>IF(Tabela1[[#This Row],[Data]]&lt;&gt;"",YEAR(Tabela1[[#This Row],[Data]])*100+MONTH(B454),"")</f>
        <v/>
      </c>
      <c r="D454" s="29"/>
      <c r="E454" s="30">
        <f>IFERROR(_xlfn.XLOOKUP(Tabela1[[#This Row],[Plano de Conta]],Planilha1!$B$2:$B$35,Planilha1!$C$2:$C$35),0)</f>
        <v>0</v>
      </c>
      <c r="F454" s="31"/>
      <c r="G454" s="32" t="b">
        <v>0</v>
      </c>
      <c r="H45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5" spans="2:8" x14ac:dyDescent="0.25">
      <c r="B455" s="27"/>
      <c r="C455" s="28" t="str">
        <f>IF(Tabela1[[#This Row],[Data]]&lt;&gt;"",YEAR(Tabela1[[#This Row],[Data]])*100+MONTH(B455),"")</f>
        <v/>
      </c>
      <c r="D455" s="29"/>
      <c r="E455" s="30">
        <f>IFERROR(_xlfn.XLOOKUP(Tabela1[[#This Row],[Plano de Conta]],Planilha1!$B$2:$B$35,Planilha1!$C$2:$C$35),0)</f>
        <v>0</v>
      </c>
      <c r="F455" s="31"/>
      <c r="G455" s="32" t="b">
        <v>0</v>
      </c>
      <c r="H45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6" spans="2:8" x14ac:dyDescent="0.25">
      <c r="B456" s="27"/>
      <c r="C456" s="28" t="str">
        <f>IF(Tabela1[[#This Row],[Data]]&lt;&gt;"",YEAR(Tabela1[[#This Row],[Data]])*100+MONTH(B456),"")</f>
        <v/>
      </c>
      <c r="D456" s="29"/>
      <c r="E456" s="30">
        <f>IFERROR(_xlfn.XLOOKUP(Tabela1[[#This Row],[Plano de Conta]],Planilha1!$B$2:$B$35,Planilha1!$C$2:$C$35),0)</f>
        <v>0</v>
      </c>
      <c r="F456" s="31"/>
      <c r="G456" s="32" t="b">
        <v>0</v>
      </c>
      <c r="H45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7" spans="2:8" x14ac:dyDescent="0.25">
      <c r="B457" s="27"/>
      <c r="C457" s="28" t="str">
        <f>IF(Tabela1[[#This Row],[Data]]&lt;&gt;"",YEAR(Tabela1[[#This Row],[Data]])*100+MONTH(B457),"")</f>
        <v/>
      </c>
      <c r="D457" s="29"/>
      <c r="E457" s="30">
        <f>IFERROR(_xlfn.XLOOKUP(Tabela1[[#This Row],[Plano de Conta]],Planilha1!$B$2:$B$35,Planilha1!$C$2:$C$35),0)</f>
        <v>0</v>
      </c>
      <c r="F457" s="31"/>
      <c r="G457" s="32" t="b">
        <v>0</v>
      </c>
      <c r="H45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8" spans="2:8" x14ac:dyDescent="0.25">
      <c r="B458" s="27"/>
      <c r="C458" s="28" t="str">
        <f>IF(Tabela1[[#This Row],[Data]]&lt;&gt;"",YEAR(Tabela1[[#This Row],[Data]])*100+MONTH(B458),"")</f>
        <v/>
      </c>
      <c r="D458" s="29"/>
      <c r="E458" s="30">
        <f>IFERROR(_xlfn.XLOOKUP(Tabela1[[#This Row],[Plano de Conta]],Planilha1!$B$2:$B$35,Planilha1!$C$2:$C$35),0)</f>
        <v>0</v>
      </c>
      <c r="F458" s="31"/>
      <c r="G458" s="32" t="b">
        <v>0</v>
      </c>
      <c r="H45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59" spans="2:8" x14ac:dyDescent="0.25">
      <c r="B459" s="27"/>
      <c r="C459" s="28" t="str">
        <f>IF(Tabela1[[#This Row],[Data]]&lt;&gt;"",YEAR(Tabela1[[#This Row],[Data]])*100+MONTH(B459),"")</f>
        <v/>
      </c>
      <c r="D459" s="29"/>
      <c r="E459" s="30">
        <f>IFERROR(_xlfn.XLOOKUP(Tabela1[[#This Row],[Plano de Conta]],Planilha1!$B$2:$B$35,Planilha1!$C$2:$C$35),0)</f>
        <v>0</v>
      </c>
      <c r="F459" s="31"/>
      <c r="G459" s="32" t="b">
        <v>0</v>
      </c>
      <c r="H45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0" spans="2:8" x14ac:dyDescent="0.25">
      <c r="B460" s="27"/>
      <c r="C460" s="28" t="str">
        <f>IF(Tabela1[[#This Row],[Data]]&lt;&gt;"",YEAR(Tabela1[[#This Row],[Data]])*100+MONTH(B460),"")</f>
        <v/>
      </c>
      <c r="D460" s="29"/>
      <c r="E460" s="30">
        <f>IFERROR(_xlfn.XLOOKUP(Tabela1[[#This Row],[Plano de Conta]],Planilha1!$B$2:$B$35,Planilha1!$C$2:$C$35),0)</f>
        <v>0</v>
      </c>
      <c r="F460" s="31"/>
      <c r="G460" s="32" t="b">
        <v>0</v>
      </c>
      <c r="H46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1" spans="2:8" x14ac:dyDescent="0.25">
      <c r="B461" s="27"/>
      <c r="C461" s="28" t="str">
        <f>IF(Tabela1[[#This Row],[Data]]&lt;&gt;"",YEAR(Tabela1[[#This Row],[Data]])*100+MONTH(B461),"")</f>
        <v/>
      </c>
      <c r="D461" s="29"/>
      <c r="E461" s="30">
        <f>IFERROR(_xlfn.XLOOKUP(Tabela1[[#This Row],[Plano de Conta]],Planilha1!$B$2:$B$35,Planilha1!$C$2:$C$35),0)</f>
        <v>0</v>
      </c>
      <c r="F461" s="31"/>
      <c r="G461" s="32" t="b">
        <v>0</v>
      </c>
      <c r="H46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2" spans="2:8" x14ac:dyDescent="0.25">
      <c r="B462" s="27"/>
      <c r="C462" s="28" t="str">
        <f>IF(Tabela1[[#This Row],[Data]]&lt;&gt;"",YEAR(Tabela1[[#This Row],[Data]])*100+MONTH(B462),"")</f>
        <v/>
      </c>
      <c r="D462" s="29"/>
      <c r="E462" s="30">
        <f>IFERROR(_xlfn.XLOOKUP(Tabela1[[#This Row],[Plano de Conta]],Planilha1!$B$2:$B$35,Planilha1!$C$2:$C$35),0)</f>
        <v>0</v>
      </c>
      <c r="F462" s="31"/>
      <c r="G462" s="32" t="b">
        <v>0</v>
      </c>
      <c r="H46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3" spans="2:8" x14ac:dyDescent="0.25">
      <c r="B463" s="27"/>
      <c r="C463" s="28" t="str">
        <f>IF(Tabela1[[#This Row],[Data]]&lt;&gt;"",YEAR(Tabela1[[#This Row],[Data]])*100+MONTH(B463),"")</f>
        <v/>
      </c>
      <c r="D463" s="29"/>
      <c r="E463" s="30">
        <f>IFERROR(_xlfn.XLOOKUP(Tabela1[[#This Row],[Plano de Conta]],Planilha1!$B$2:$B$35,Planilha1!$C$2:$C$35),0)</f>
        <v>0</v>
      </c>
      <c r="F463" s="31"/>
      <c r="G463" s="32" t="b">
        <v>0</v>
      </c>
      <c r="H46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4" spans="2:8" x14ac:dyDescent="0.25">
      <c r="B464" s="27"/>
      <c r="C464" s="28" t="str">
        <f>IF(Tabela1[[#This Row],[Data]]&lt;&gt;"",YEAR(Tabela1[[#This Row],[Data]])*100+MONTH(B464),"")</f>
        <v/>
      </c>
      <c r="D464" s="29"/>
      <c r="E464" s="30">
        <f>IFERROR(_xlfn.XLOOKUP(Tabela1[[#This Row],[Plano de Conta]],Planilha1!$B$2:$B$35,Planilha1!$C$2:$C$35),0)</f>
        <v>0</v>
      </c>
      <c r="F464" s="31"/>
      <c r="G464" s="32" t="b">
        <v>0</v>
      </c>
      <c r="H46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5" spans="2:8" x14ac:dyDescent="0.25">
      <c r="B465" s="27"/>
      <c r="C465" s="28" t="str">
        <f>IF(Tabela1[[#This Row],[Data]]&lt;&gt;"",YEAR(Tabela1[[#This Row],[Data]])*100+MONTH(B465),"")</f>
        <v/>
      </c>
      <c r="D465" s="29"/>
      <c r="E465" s="30">
        <f>IFERROR(_xlfn.XLOOKUP(Tabela1[[#This Row],[Plano de Conta]],Planilha1!$B$2:$B$35,Planilha1!$C$2:$C$35),0)</f>
        <v>0</v>
      </c>
      <c r="F465" s="31"/>
      <c r="G465" s="32" t="b">
        <v>0</v>
      </c>
      <c r="H46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6" spans="2:8" x14ac:dyDescent="0.25">
      <c r="B466" s="27"/>
      <c r="C466" s="28" t="str">
        <f>IF(Tabela1[[#This Row],[Data]]&lt;&gt;"",YEAR(Tabela1[[#This Row],[Data]])*100+MONTH(B466),"")</f>
        <v/>
      </c>
      <c r="D466" s="29"/>
      <c r="E466" s="30">
        <f>IFERROR(_xlfn.XLOOKUP(Tabela1[[#This Row],[Plano de Conta]],Planilha1!$B$2:$B$35,Planilha1!$C$2:$C$35),0)</f>
        <v>0</v>
      </c>
      <c r="F466" s="31"/>
      <c r="G466" s="32" t="b">
        <v>0</v>
      </c>
      <c r="H46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7" spans="2:8" x14ac:dyDescent="0.25">
      <c r="B467" s="27"/>
      <c r="C467" s="28" t="str">
        <f>IF(Tabela1[[#This Row],[Data]]&lt;&gt;"",YEAR(Tabela1[[#This Row],[Data]])*100+MONTH(B467),"")</f>
        <v/>
      </c>
      <c r="D467" s="29"/>
      <c r="E467" s="30">
        <f>IFERROR(_xlfn.XLOOKUP(Tabela1[[#This Row],[Plano de Conta]],Planilha1!$B$2:$B$35,Planilha1!$C$2:$C$35),0)</f>
        <v>0</v>
      </c>
      <c r="F467" s="31"/>
      <c r="G467" s="32" t="b">
        <v>0</v>
      </c>
      <c r="H46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8" spans="2:8" x14ac:dyDescent="0.25">
      <c r="B468" s="27"/>
      <c r="C468" s="28" t="str">
        <f>IF(Tabela1[[#This Row],[Data]]&lt;&gt;"",YEAR(Tabela1[[#This Row],[Data]])*100+MONTH(B468),"")</f>
        <v/>
      </c>
      <c r="D468" s="29"/>
      <c r="E468" s="30">
        <f>IFERROR(_xlfn.XLOOKUP(Tabela1[[#This Row],[Plano de Conta]],Planilha1!$B$2:$B$35,Planilha1!$C$2:$C$35),0)</f>
        <v>0</v>
      </c>
      <c r="F468" s="31"/>
      <c r="G468" s="32" t="b">
        <v>0</v>
      </c>
      <c r="H46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69" spans="2:8" x14ac:dyDescent="0.25">
      <c r="B469" s="27"/>
      <c r="C469" s="28" t="str">
        <f>IF(Tabela1[[#This Row],[Data]]&lt;&gt;"",YEAR(Tabela1[[#This Row],[Data]])*100+MONTH(B469),"")</f>
        <v/>
      </c>
      <c r="D469" s="29"/>
      <c r="E469" s="30">
        <f>IFERROR(_xlfn.XLOOKUP(Tabela1[[#This Row],[Plano de Conta]],Planilha1!$B$2:$B$35,Planilha1!$C$2:$C$35),0)</f>
        <v>0</v>
      </c>
      <c r="F469" s="31"/>
      <c r="G469" s="32" t="b">
        <v>0</v>
      </c>
      <c r="H46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0" spans="2:8" x14ac:dyDescent="0.25">
      <c r="B470" s="27"/>
      <c r="C470" s="28" t="str">
        <f>IF(Tabela1[[#This Row],[Data]]&lt;&gt;"",YEAR(Tabela1[[#This Row],[Data]])*100+MONTH(B470),"")</f>
        <v/>
      </c>
      <c r="D470" s="29"/>
      <c r="E470" s="30">
        <f>IFERROR(_xlfn.XLOOKUP(Tabela1[[#This Row],[Plano de Conta]],Planilha1!$B$2:$B$35,Planilha1!$C$2:$C$35),0)</f>
        <v>0</v>
      </c>
      <c r="F470" s="31"/>
      <c r="G470" s="32" t="b">
        <v>0</v>
      </c>
      <c r="H47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1" spans="2:8" x14ac:dyDescent="0.25">
      <c r="B471" s="27"/>
      <c r="C471" s="28" t="str">
        <f>IF(Tabela1[[#This Row],[Data]]&lt;&gt;"",YEAR(Tabela1[[#This Row],[Data]])*100+MONTH(B471),"")</f>
        <v/>
      </c>
      <c r="D471" s="29"/>
      <c r="E471" s="30">
        <f>IFERROR(_xlfn.XLOOKUP(Tabela1[[#This Row],[Plano de Conta]],Planilha1!$B$2:$B$35,Planilha1!$C$2:$C$35),0)</f>
        <v>0</v>
      </c>
      <c r="F471" s="31"/>
      <c r="G471" s="32" t="b">
        <v>0</v>
      </c>
      <c r="H47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2" spans="2:8" x14ac:dyDescent="0.25">
      <c r="B472" s="27"/>
      <c r="C472" s="28" t="str">
        <f>IF(Tabela1[[#This Row],[Data]]&lt;&gt;"",YEAR(Tabela1[[#This Row],[Data]])*100+MONTH(B472),"")</f>
        <v/>
      </c>
      <c r="D472" s="29"/>
      <c r="E472" s="30">
        <f>IFERROR(_xlfn.XLOOKUP(Tabela1[[#This Row],[Plano de Conta]],Planilha1!$B$2:$B$35,Planilha1!$C$2:$C$35),0)</f>
        <v>0</v>
      </c>
      <c r="F472" s="31"/>
      <c r="G472" s="32" t="b">
        <v>0</v>
      </c>
      <c r="H47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3" spans="2:8" x14ac:dyDescent="0.25">
      <c r="B473" s="27"/>
      <c r="C473" s="28" t="str">
        <f>IF(Tabela1[[#This Row],[Data]]&lt;&gt;"",YEAR(Tabela1[[#This Row],[Data]])*100+MONTH(B473),"")</f>
        <v/>
      </c>
      <c r="D473" s="29"/>
      <c r="E473" s="30">
        <f>IFERROR(_xlfn.XLOOKUP(Tabela1[[#This Row],[Plano de Conta]],Planilha1!$B$2:$B$35,Planilha1!$C$2:$C$35),0)</f>
        <v>0</v>
      </c>
      <c r="F473" s="31"/>
      <c r="G473" s="32" t="b">
        <v>0</v>
      </c>
      <c r="H47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4" spans="2:8" x14ac:dyDescent="0.25">
      <c r="B474" s="27"/>
      <c r="C474" s="28" t="str">
        <f>IF(Tabela1[[#This Row],[Data]]&lt;&gt;"",YEAR(Tabela1[[#This Row],[Data]])*100+MONTH(B474),"")</f>
        <v/>
      </c>
      <c r="D474" s="29"/>
      <c r="E474" s="30">
        <f>IFERROR(_xlfn.XLOOKUP(Tabela1[[#This Row],[Plano de Conta]],Planilha1!$B$2:$B$35,Planilha1!$C$2:$C$35),0)</f>
        <v>0</v>
      </c>
      <c r="F474" s="31"/>
      <c r="G474" s="32" t="b">
        <v>0</v>
      </c>
      <c r="H47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5" spans="2:8" x14ac:dyDescent="0.25">
      <c r="B475" s="27"/>
      <c r="C475" s="28" t="str">
        <f>IF(Tabela1[[#This Row],[Data]]&lt;&gt;"",YEAR(Tabela1[[#This Row],[Data]])*100+MONTH(B475),"")</f>
        <v/>
      </c>
      <c r="D475" s="29"/>
      <c r="E475" s="30">
        <f>IFERROR(_xlfn.XLOOKUP(Tabela1[[#This Row],[Plano de Conta]],Planilha1!$B$2:$B$35,Planilha1!$C$2:$C$35),0)</f>
        <v>0</v>
      </c>
      <c r="F475" s="31"/>
      <c r="G475" s="32" t="b">
        <v>0</v>
      </c>
      <c r="H47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6" spans="2:8" x14ac:dyDescent="0.25">
      <c r="B476" s="27"/>
      <c r="C476" s="28" t="str">
        <f>IF(Tabela1[[#This Row],[Data]]&lt;&gt;"",YEAR(Tabela1[[#This Row],[Data]])*100+MONTH(B476),"")</f>
        <v/>
      </c>
      <c r="D476" s="29"/>
      <c r="E476" s="30">
        <f>IFERROR(_xlfn.XLOOKUP(Tabela1[[#This Row],[Plano de Conta]],Planilha1!$B$2:$B$35,Planilha1!$C$2:$C$35),0)</f>
        <v>0</v>
      </c>
      <c r="F476" s="31"/>
      <c r="G476" s="32" t="b">
        <v>0</v>
      </c>
      <c r="H47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7" spans="2:8" x14ac:dyDescent="0.25">
      <c r="B477" s="27"/>
      <c r="C477" s="28" t="str">
        <f>IF(Tabela1[[#This Row],[Data]]&lt;&gt;"",YEAR(Tabela1[[#This Row],[Data]])*100+MONTH(B477),"")</f>
        <v/>
      </c>
      <c r="D477" s="29"/>
      <c r="E477" s="30">
        <f>IFERROR(_xlfn.XLOOKUP(Tabela1[[#This Row],[Plano de Conta]],Planilha1!$B$2:$B$35,Planilha1!$C$2:$C$35),0)</f>
        <v>0</v>
      </c>
      <c r="F477" s="31"/>
      <c r="G477" s="32" t="b">
        <v>0</v>
      </c>
      <c r="H47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8" spans="2:8" x14ac:dyDescent="0.25">
      <c r="B478" s="27"/>
      <c r="C478" s="28" t="str">
        <f>IF(Tabela1[[#This Row],[Data]]&lt;&gt;"",YEAR(Tabela1[[#This Row],[Data]])*100+MONTH(B478),"")</f>
        <v/>
      </c>
      <c r="D478" s="29"/>
      <c r="E478" s="30">
        <f>IFERROR(_xlfn.XLOOKUP(Tabela1[[#This Row],[Plano de Conta]],Planilha1!$B$2:$B$35,Planilha1!$C$2:$C$35),0)</f>
        <v>0</v>
      </c>
      <c r="F478" s="31"/>
      <c r="G478" s="32" t="b">
        <v>0</v>
      </c>
      <c r="H47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79" spans="2:8" x14ac:dyDescent="0.25">
      <c r="B479" s="27"/>
      <c r="C479" s="28" t="str">
        <f>IF(Tabela1[[#This Row],[Data]]&lt;&gt;"",YEAR(Tabela1[[#This Row],[Data]])*100+MONTH(B479),"")</f>
        <v/>
      </c>
      <c r="D479" s="29"/>
      <c r="E479" s="30">
        <f>IFERROR(_xlfn.XLOOKUP(Tabela1[[#This Row],[Plano de Conta]],Planilha1!$B$2:$B$35,Planilha1!$C$2:$C$35),0)</f>
        <v>0</v>
      </c>
      <c r="F479" s="31"/>
      <c r="G479" s="32" t="b">
        <v>0</v>
      </c>
      <c r="H47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0" spans="2:8" x14ac:dyDescent="0.25">
      <c r="B480" s="27"/>
      <c r="C480" s="28" t="str">
        <f>IF(Tabela1[[#This Row],[Data]]&lt;&gt;"",YEAR(Tabela1[[#This Row],[Data]])*100+MONTH(B480),"")</f>
        <v/>
      </c>
      <c r="D480" s="29"/>
      <c r="E480" s="30">
        <f>IFERROR(_xlfn.XLOOKUP(Tabela1[[#This Row],[Plano de Conta]],Planilha1!$B$2:$B$35,Planilha1!$C$2:$C$35),0)</f>
        <v>0</v>
      </c>
      <c r="F480" s="31"/>
      <c r="G480" s="32" t="b">
        <v>0</v>
      </c>
      <c r="H48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1" spans="2:8" x14ac:dyDescent="0.25">
      <c r="B481" s="27"/>
      <c r="C481" s="28" t="str">
        <f>IF(Tabela1[[#This Row],[Data]]&lt;&gt;"",YEAR(Tabela1[[#This Row],[Data]])*100+MONTH(B481),"")</f>
        <v/>
      </c>
      <c r="D481" s="29"/>
      <c r="E481" s="30">
        <f>IFERROR(_xlfn.XLOOKUP(Tabela1[[#This Row],[Plano de Conta]],Planilha1!$B$2:$B$35,Planilha1!$C$2:$C$35),0)</f>
        <v>0</v>
      </c>
      <c r="F481" s="31"/>
      <c r="G481" s="32" t="b">
        <v>0</v>
      </c>
      <c r="H48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2" spans="2:8" x14ac:dyDescent="0.25">
      <c r="B482" s="27"/>
      <c r="C482" s="28" t="str">
        <f>IF(Tabela1[[#This Row],[Data]]&lt;&gt;"",YEAR(Tabela1[[#This Row],[Data]])*100+MONTH(B482),"")</f>
        <v/>
      </c>
      <c r="D482" s="29"/>
      <c r="E482" s="30">
        <f>IFERROR(_xlfn.XLOOKUP(Tabela1[[#This Row],[Plano de Conta]],Planilha1!$B$2:$B$35,Planilha1!$C$2:$C$35),0)</f>
        <v>0</v>
      </c>
      <c r="F482" s="31"/>
      <c r="G482" s="32" t="b">
        <v>0</v>
      </c>
      <c r="H48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3" spans="2:8" x14ac:dyDescent="0.25">
      <c r="B483" s="27"/>
      <c r="C483" s="28" t="str">
        <f>IF(Tabela1[[#This Row],[Data]]&lt;&gt;"",YEAR(Tabela1[[#This Row],[Data]])*100+MONTH(B483),"")</f>
        <v/>
      </c>
      <c r="D483" s="29"/>
      <c r="E483" s="30">
        <f>IFERROR(_xlfn.XLOOKUP(Tabela1[[#This Row],[Plano de Conta]],Planilha1!$B$2:$B$35,Planilha1!$C$2:$C$35),0)</f>
        <v>0</v>
      </c>
      <c r="F483" s="31"/>
      <c r="G483" s="32" t="b">
        <v>0</v>
      </c>
      <c r="H48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4" spans="2:8" x14ac:dyDescent="0.25">
      <c r="B484" s="27"/>
      <c r="C484" s="28" t="str">
        <f>IF(Tabela1[[#This Row],[Data]]&lt;&gt;"",YEAR(Tabela1[[#This Row],[Data]])*100+MONTH(B484),"")</f>
        <v/>
      </c>
      <c r="D484" s="29"/>
      <c r="E484" s="30">
        <f>IFERROR(_xlfn.XLOOKUP(Tabela1[[#This Row],[Plano de Conta]],Planilha1!$B$2:$B$35,Planilha1!$C$2:$C$35),0)</f>
        <v>0</v>
      </c>
      <c r="F484" s="31"/>
      <c r="G484" s="32" t="b">
        <v>0</v>
      </c>
      <c r="H48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5" spans="2:8" x14ac:dyDescent="0.25">
      <c r="B485" s="27"/>
      <c r="C485" s="28" t="str">
        <f>IF(Tabela1[[#This Row],[Data]]&lt;&gt;"",YEAR(Tabela1[[#This Row],[Data]])*100+MONTH(B485),"")</f>
        <v/>
      </c>
      <c r="D485" s="29"/>
      <c r="E485" s="30">
        <f>IFERROR(_xlfn.XLOOKUP(Tabela1[[#This Row],[Plano de Conta]],Planilha1!$B$2:$B$35,Planilha1!$C$2:$C$35),0)</f>
        <v>0</v>
      </c>
      <c r="F485" s="31"/>
      <c r="G485" s="32" t="b">
        <v>0</v>
      </c>
      <c r="H48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6" spans="2:8" x14ac:dyDescent="0.25">
      <c r="B486" s="27"/>
      <c r="C486" s="28" t="str">
        <f>IF(Tabela1[[#This Row],[Data]]&lt;&gt;"",YEAR(Tabela1[[#This Row],[Data]])*100+MONTH(B486),"")</f>
        <v/>
      </c>
      <c r="D486" s="29"/>
      <c r="E486" s="30">
        <f>IFERROR(_xlfn.XLOOKUP(Tabela1[[#This Row],[Plano de Conta]],Planilha1!$B$2:$B$35,Planilha1!$C$2:$C$35),0)</f>
        <v>0</v>
      </c>
      <c r="F486" s="31"/>
      <c r="G486" s="32" t="b">
        <v>0</v>
      </c>
      <c r="H48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7" spans="2:8" x14ac:dyDescent="0.25">
      <c r="B487" s="27"/>
      <c r="C487" s="28" t="str">
        <f>IF(Tabela1[[#This Row],[Data]]&lt;&gt;"",YEAR(Tabela1[[#This Row],[Data]])*100+MONTH(B487),"")</f>
        <v/>
      </c>
      <c r="D487" s="29"/>
      <c r="E487" s="30">
        <f>IFERROR(_xlfn.XLOOKUP(Tabela1[[#This Row],[Plano de Conta]],Planilha1!$B$2:$B$35,Planilha1!$C$2:$C$35),0)</f>
        <v>0</v>
      </c>
      <c r="F487" s="31"/>
      <c r="G487" s="32" t="b">
        <v>0</v>
      </c>
      <c r="H48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8" spans="2:8" x14ac:dyDescent="0.25">
      <c r="B488" s="27"/>
      <c r="C488" s="28" t="str">
        <f>IF(Tabela1[[#This Row],[Data]]&lt;&gt;"",YEAR(Tabela1[[#This Row],[Data]])*100+MONTH(B488),"")</f>
        <v/>
      </c>
      <c r="D488" s="29"/>
      <c r="E488" s="30">
        <f>IFERROR(_xlfn.XLOOKUP(Tabela1[[#This Row],[Plano de Conta]],Planilha1!$B$2:$B$35,Planilha1!$C$2:$C$35),0)</f>
        <v>0</v>
      </c>
      <c r="F488" s="31"/>
      <c r="G488" s="32" t="b">
        <v>0</v>
      </c>
      <c r="H48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89" spans="2:8" x14ac:dyDescent="0.25">
      <c r="B489" s="27"/>
      <c r="C489" s="28" t="str">
        <f>IF(Tabela1[[#This Row],[Data]]&lt;&gt;"",YEAR(Tabela1[[#This Row],[Data]])*100+MONTH(B489),"")</f>
        <v/>
      </c>
      <c r="D489" s="29"/>
      <c r="E489" s="30">
        <f>IFERROR(_xlfn.XLOOKUP(Tabela1[[#This Row],[Plano de Conta]],Planilha1!$B$2:$B$35,Planilha1!$C$2:$C$35),0)</f>
        <v>0</v>
      </c>
      <c r="F489" s="31"/>
      <c r="G489" s="32" t="b">
        <v>0</v>
      </c>
      <c r="H48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0" spans="2:8" x14ac:dyDescent="0.25">
      <c r="B490" s="27"/>
      <c r="C490" s="28" t="str">
        <f>IF(Tabela1[[#This Row],[Data]]&lt;&gt;"",YEAR(Tabela1[[#This Row],[Data]])*100+MONTH(B490),"")</f>
        <v/>
      </c>
      <c r="D490" s="29"/>
      <c r="E490" s="30">
        <f>IFERROR(_xlfn.XLOOKUP(Tabela1[[#This Row],[Plano de Conta]],Planilha1!$B$2:$B$35,Planilha1!$C$2:$C$35),0)</f>
        <v>0</v>
      </c>
      <c r="F490" s="31"/>
      <c r="G490" s="32" t="b">
        <v>0</v>
      </c>
      <c r="H49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1" spans="2:8" x14ac:dyDescent="0.25">
      <c r="B491" s="27"/>
      <c r="C491" s="28" t="str">
        <f>IF(Tabela1[[#This Row],[Data]]&lt;&gt;"",YEAR(Tabela1[[#This Row],[Data]])*100+MONTH(B491),"")</f>
        <v/>
      </c>
      <c r="D491" s="29"/>
      <c r="E491" s="30">
        <f>IFERROR(_xlfn.XLOOKUP(Tabela1[[#This Row],[Plano de Conta]],Planilha1!$B$2:$B$35,Planilha1!$C$2:$C$35),0)</f>
        <v>0</v>
      </c>
      <c r="F491" s="31"/>
      <c r="G491" s="32" t="b">
        <v>0</v>
      </c>
      <c r="H49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2" spans="2:8" x14ac:dyDescent="0.25">
      <c r="B492" s="27"/>
      <c r="C492" s="28" t="str">
        <f>IF(Tabela1[[#This Row],[Data]]&lt;&gt;"",YEAR(Tabela1[[#This Row],[Data]])*100+MONTH(B492),"")</f>
        <v/>
      </c>
      <c r="D492" s="29"/>
      <c r="E492" s="30">
        <f>IFERROR(_xlfn.XLOOKUP(Tabela1[[#This Row],[Plano de Conta]],Planilha1!$B$2:$B$35,Planilha1!$C$2:$C$35),0)</f>
        <v>0</v>
      </c>
      <c r="F492" s="31"/>
      <c r="G492" s="32" t="b">
        <v>0</v>
      </c>
      <c r="H49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3" spans="2:8" x14ac:dyDescent="0.25">
      <c r="B493" s="27"/>
      <c r="C493" s="28" t="str">
        <f>IF(Tabela1[[#This Row],[Data]]&lt;&gt;"",YEAR(Tabela1[[#This Row],[Data]])*100+MONTH(B493),"")</f>
        <v/>
      </c>
      <c r="D493" s="29"/>
      <c r="E493" s="30">
        <f>IFERROR(_xlfn.XLOOKUP(Tabela1[[#This Row],[Plano de Conta]],Planilha1!$B$2:$B$35,Planilha1!$C$2:$C$35),0)</f>
        <v>0</v>
      </c>
      <c r="F493" s="31"/>
      <c r="G493" s="32" t="b">
        <v>0</v>
      </c>
      <c r="H49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4" spans="2:8" x14ac:dyDescent="0.25">
      <c r="B494" s="27"/>
      <c r="C494" s="28" t="str">
        <f>IF(Tabela1[[#This Row],[Data]]&lt;&gt;"",YEAR(Tabela1[[#This Row],[Data]])*100+MONTH(B494),"")</f>
        <v/>
      </c>
      <c r="D494" s="29"/>
      <c r="E494" s="30">
        <f>IFERROR(_xlfn.XLOOKUP(Tabela1[[#This Row],[Plano de Conta]],Planilha1!$B$2:$B$35,Planilha1!$C$2:$C$35),0)</f>
        <v>0</v>
      </c>
      <c r="F494" s="31"/>
      <c r="G494" s="32" t="b">
        <v>0</v>
      </c>
      <c r="H49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5" spans="2:8" x14ac:dyDescent="0.25">
      <c r="B495" s="27"/>
      <c r="C495" s="28" t="str">
        <f>IF(Tabela1[[#This Row],[Data]]&lt;&gt;"",YEAR(Tabela1[[#This Row],[Data]])*100+MONTH(B495),"")</f>
        <v/>
      </c>
      <c r="D495" s="29"/>
      <c r="E495" s="30">
        <f>IFERROR(_xlfn.XLOOKUP(Tabela1[[#This Row],[Plano de Conta]],Planilha1!$B$2:$B$35,Planilha1!$C$2:$C$35),0)</f>
        <v>0</v>
      </c>
      <c r="F495" s="31"/>
      <c r="G495" s="32" t="b">
        <v>0</v>
      </c>
      <c r="H49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6" spans="2:8" x14ac:dyDescent="0.25">
      <c r="B496" s="27"/>
      <c r="C496" s="28" t="str">
        <f>IF(Tabela1[[#This Row],[Data]]&lt;&gt;"",YEAR(Tabela1[[#This Row],[Data]])*100+MONTH(B496),"")</f>
        <v/>
      </c>
      <c r="D496" s="29"/>
      <c r="E496" s="30">
        <f>IFERROR(_xlfn.XLOOKUP(Tabela1[[#This Row],[Plano de Conta]],Planilha1!$B$2:$B$35,Planilha1!$C$2:$C$35),0)</f>
        <v>0</v>
      </c>
      <c r="F496" s="31"/>
      <c r="G496" s="32" t="b">
        <v>0</v>
      </c>
      <c r="H49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7" spans="2:8" x14ac:dyDescent="0.25">
      <c r="B497" s="27"/>
      <c r="C497" s="28" t="str">
        <f>IF(Tabela1[[#This Row],[Data]]&lt;&gt;"",YEAR(Tabela1[[#This Row],[Data]])*100+MONTH(B497),"")</f>
        <v/>
      </c>
      <c r="D497" s="29"/>
      <c r="E497" s="30">
        <f>IFERROR(_xlfn.XLOOKUP(Tabela1[[#This Row],[Plano de Conta]],Planilha1!$B$2:$B$35,Planilha1!$C$2:$C$35),0)</f>
        <v>0</v>
      </c>
      <c r="F497" s="31"/>
      <c r="G497" s="32" t="b">
        <v>0</v>
      </c>
      <c r="H49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8" spans="2:8" x14ac:dyDescent="0.25">
      <c r="B498" s="27"/>
      <c r="C498" s="28" t="str">
        <f>IF(Tabela1[[#This Row],[Data]]&lt;&gt;"",YEAR(Tabela1[[#This Row],[Data]])*100+MONTH(B498),"")</f>
        <v/>
      </c>
      <c r="D498" s="29"/>
      <c r="E498" s="30">
        <f>IFERROR(_xlfn.XLOOKUP(Tabela1[[#This Row],[Plano de Conta]],Planilha1!$B$2:$B$35,Planilha1!$C$2:$C$35),0)</f>
        <v>0</v>
      </c>
      <c r="F498" s="31"/>
      <c r="G498" s="32" t="b">
        <v>0</v>
      </c>
      <c r="H49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499" spans="2:8" x14ac:dyDescent="0.25">
      <c r="B499" s="27"/>
      <c r="C499" s="28" t="str">
        <f>IF(Tabela1[[#This Row],[Data]]&lt;&gt;"",YEAR(Tabela1[[#This Row],[Data]])*100+MONTH(B499),"")</f>
        <v/>
      </c>
      <c r="D499" s="29"/>
      <c r="E499" s="30">
        <f>IFERROR(_xlfn.XLOOKUP(Tabela1[[#This Row],[Plano de Conta]],Planilha1!$B$2:$B$35,Planilha1!$C$2:$C$35),0)</f>
        <v>0</v>
      </c>
      <c r="F499" s="31"/>
      <c r="G499" s="32" t="b">
        <v>0</v>
      </c>
      <c r="H49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0" spans="2:8" x14ac:dyDescent="0.25">
      <c r="B500" s="27"/>
      <c r="C500" s="28" t="str">
        <f>IF(Tabela1[[#This Row],[Data]]&lt;&gt;"",YEAR(Tabela1[[#This Row],[Data]])*100+MONTH(B500),"")</f>
        <v/>
      </c>
      <c r="D500" s="29"/>
      <c r="E500" s="30">
        <f>IFERROR(_xlfn.XLOOKUP(Tabela1[[#This Row],[Plano de Conta]],Planilha1!$B$2:$B$35,Planilha1!$C$2:$C$35),0)</f>
        <v>0</v>
      </c>
      <c r="F500" s="31"/>
      <c r="G500" s="32" t="b">
        <v>0</v>
      </c>
      <c r="H50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1" spans="2:8" x14ac:dyDescent="0.25">
      <c r="B501" s="27"/>
      <c r="C501" s="28" t="str">
        <f>IF(Tabela1[[#This Row],[Data]]&lt;&gt;"",YEAR(Tabela1[[#This Row],[Data]])*100+MONTH(B501),"")</f>
        <v/>
      </c>
      <c r="D501" s="29"/>
      <c r="E501" s="30">
        <f>IFERROR(_xlfn.XLOOKUP(Tabela1[[#This Row],[Plano de Conta]],Planilha1!$B$2:$B$35,Planilha1!$C$2:$C$35),0)</f>
        <v>0</v>
      </c>
      <c r="F501" s="31"/>
      <c r="G501" s="32" t="b">
        <v>0</v>
      </c>
      <c r="H50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2" spans="2:8" x14ac:dyDescent="0.25">
      <c r="B502" s="27"/>
      <c r="C502" s="28" t="str">
        <f>IF(Tabela1[[#This Row],[Data]]&lt;&gt;"",YEAR(Tabela1[[#This Row],[Data]])*100+MONTH(B502),"")</f>
        <v/>
      </c>
      <c r="D502" s="29"/>
      <c r="E502" s="30">
        <f>IFERROR(_xlfn.XLOOKUP(Tabela1[[#This Row],[Plano de Conta]],Planilha1!$B$2:$B$35,Planilha1!$C$2:$C$35),0)</f>
        <v>0</v>
      </c>
      <c r="F502" s="31"/>
      <c r="G502" s="32" t="b">
        <v>0</v>
      </c>
      <c r="H50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3" spans="2:8" x14ac:dyDescent="0.25">
      <c r="B503" s="27"/>
      <c r="C503" s="28" t="str">
        <f>IF(Tabela1[[#This Row],[Data]]&lt;&gt;"",YEAR(Tabela1[[#This Row],[Data]])*100+MONTH(B503),"")</f>
        <v/>
      </c>
      <c r="D503" s="29"/>
      <c r="E503" s="30">
        <f>IFERROR(_xlfn.XLOOKUP(Tabela1[[#This Row],[Plano de Conta]],Planilha1!$B$2:$B$35,Planilha1!$C$2:$C$35),0)</f>
        <v>0</v>
      </c>
      <c r="F503" s="31"/>
      <c r="G503" s="32" t="b">
        <v>0</v>
      </c>
      <c r="H50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4" spans="2:8" x14ac:dyDescent="0.25">
      <c r="B504" s="27"/>
      <c r="C504" s="28" t="str">
        <f>IF(Tabela1[[#This Row],[Data]]&lt;&gt;"",YEAR(Tabela1[[#This Row],[Data]])*100+MONTH(B504),"")</f>
        <v/>
      </c>
      <c r="D504" s="29"/>
      <c r="E504" s="30">
        <f>IFERROR(_xlfn.XLOOKUP(Tabela1[[#This Row],[Plano de Conta]],Planilha1!$B$2:$B$35,Planilha1!$C$2:$C$35),0)</f>
        <v>0</v>
      </c>
      <c r="F504" s="31"/>
      <c r="G504" s="32" t="b">
        <v>0</v>
      </c>
      <c r="H50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5" spans="2:8" x14ac:dyDescent="0.25">
      <c r="B505" s="27"/>
      <c r="C505" s="28" t="str">
        <f>IF(Tabela1[[#This Row],[Data]]&lt;&gt;"",YEAR(Tabela1[[#This Row],[Data]])*100+MONTH(B505),"")</f>
        <v/>
      </c>
      <c r="D505" s="29"/>
      <c r="E505" s="30">
        <f>IFERROR(_xlfn.XLOOKUP(Tabela1[[#This Row],[Plano de Conta]],Planilha1!$B$2:$B$35,Planilha1!$C$2:$C$35),0)</f>
        <v>0</v>
      </c>
      <c r="F505" s="31"/>
      <c r="G505" s="32" t="b">
        <v>0</v>
      </c>
      <c r="H50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6" spans="2:8" x14ac:dyDescent="0.25">
      <c r="B506" s="27"/>
      <c r="C506" s="28" t="str">
        <f>IF(Tabela1[[#This Row],[Data]]&lt;&gt;"",YEAR(Tabela1[[#This Row],[Data]])*100+MONTH(B506),"")</f>
        <v/>
      </c>
      <c r="D506" s="29"/>
      <c r="E506" s="30">
        <f>IFERROR(_xlfn.XLOOKUP(Tabela1[[#This Row],[Plano de Conta]],Planilha1!$B$2:$B$35,Planilha1!$C$2:$C$35),0)</f>
        <v>0</v>
      </c>
      <c r="F506" s="31"/>
      <c r="G506" s="32" t="b">
        <v>0</v>
      </c>
      <c r="H50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7" spans="2:8" x14ac:dyDescent="0.25">
      <c r="B507" s="27"/>
      <c r="C507" s="28" t="str">
        <f>IF(Tabela1[[#This Row],[Data]]&lt;&gt;"",YEAR(Tabela1[[#This Row],[Data]])*100+MONTH(B507),"")</f>
        <v/>
      </c>
      <c r="D507" s="29"/>
      <c r="E507" s="30">
        <f>IFERROR(_xlfn.XLOOKUP(Tabela1[[#This Row],[Plano de Conta]],Planilha1!$B$2:$B$35,Planilha1!$C$2:$C$35),0)</f>
        <v>0</v>
      </c>
      <c r="F507" s="31"/>
      <c r="G507" s="32" t="b">
        <v>0</v>
      </c>
      <c r="H50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8" spans="2:8" x14ac:dyDescent="0.25">
      <c r="B508" s="27"/>
      <c r="C508" s="28" t="str">
        <f>IF(Tabela1[[#This Row],[Data]]&lt;&gt;"",YEAR(Tabela1[[#This Row],[Data]])*100+MONTH(B508),"")</f>
        <v/>
      </c>
      <c r="D508" s="29"/>
      <c r="E508" s="30">
        <f>IFERROR(_xlfn.XLOOKUP(Tabela1[[#This Row],[Plano de Conta]],Planilha1!$B$2:$B$35,Planilha1!$C$2:$C$35),0)</f>
        <v>0</v>
      </c>
      <c r="F508" s="31"/>
      <c r="G508" s="32" t="b">
        <v>0</v>
      </c>
      <c r="H50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09" spans="2:8" x14ac:dyDescent="0.25">
      <c r="B509" s="27"/>
      <c r="C509" s="28" t="str">
        <f>IF(Tabela1[[#This Row],[Data]]&lt;&gt;"",YEAR(Tabela1[[#This Row],[Data]])*100+MONTH(B509),"")</f>
        <v/>
      </c>
      <c r="D509" s="29"/>
      <c r="E509" s="30">
        <f>IFERROR(_xlfn.XLOOKUP(Tabela1[[#This Row],[Plano de Conta]],Planilha1!$B$2:$B$35,Planilha1!$C$2:$C$35),0)</f>
        <v>0</v>
      </c>
      <c r="F509" s="31"/>
      <c r="G509" s="32" t="b">
        <v>0</v>
      </c>
      <c r="H50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0" spans="2:8" x14ac:dyDescent="0.25">
      <c r="B510" s="27"/>
      <c r="C510" s="28" t="str">
        <f>IF(Tabela1[[#This Row],[Data]]&lt;&gt;"",YEAR(Tabela1[[#This Row],[Data]])*100+MONTH(B510),"")</f>
        <v/>
      </c>
      <c r="D510" s="29"/>
      <c r="E510" s="30">
        <f>IFERROR(_xlfn.XLOOKUP(Tabela1[[#This Row],[Plano de Conta]],Planilha1!$B$2:$B$35,Planilha1!$C$2:$C$35),0)</f>
        <v>0</v>
      </c>
      <c r="F510" s="31"/>
      <c r="G510" s="32" t="b">
        <v>0</v>
      </c>
      <c r="H51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1" spans="2:8" x14ac:dyDescent="0.25">
      <c r="B511" s="27"/>
      <c r="C511" s="28" t="str">
        <f>IF(Tabela1[[#This Row],[Data]]&lt;&gt;"",YEAR(Tabela1[[#This Row],[Data]])*100+MONTH(B511),"")</f>
        <v/>
      </c>
      <c r="D511" s="29"/>
      <c r="E511" s="30">
        <f>IFERROR(_xlfn.XLOOKUP(Tabela1[[#This Row],[Plano de Conta]],Planilha1!$B$2:$B$35,Planilha1!$C$2:$C$35),0)</f>
        <v>0</v>
      </c>
      <c r="F511" s="31"/>
      <c r="G511" s="32" t="b">
        <v>0</v>
      </c>
      <c r="H51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2" spans="2:8" x14ac:dyDescent="0.25">
      <c r="B512" s="27"/>
      <c r="C512" s="28" t="str">
        <f>IF(Tabela1[[#This Row],[Data]]&lt;&gt;"",YEAR(Tabela1[[#This Row],[Data]])*100+MONTH(B512),"")</f>
        <v/>
      </c>
      <c r="D512" s="29"/>
      <c r="E512" s="30">
        <f>IFERROR(_xlfn.XLOOKUP(Tabela1[[#This Row],[Plano de Conta]],Planilha1!$B$2:$B$35,Planilha1!$C$2:$C$35),0)</f>
        <v>0</v>
      </c>
      <c r="F512" s="31"/>
      <c r="G512" s="32" t="b">
        <v>0</v>
      </c>
      <c r="H51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3" spans="2:8" x14ac:dyDescent="0.25">
      <c r="B513" s="27"/>
      <c r="C513" s="28" t="str">
        <f>IF(Tabela1[[#This Row],[Data]]&lt;&gt;"",YEAR(Tabela1[[#This Row],[Data]])*100+MONTH(B513),"")</f>
        <v/>
      </c>
      <c r="D513" s="29"/>
      <c r="E513" s="30">
        <f>IFERROR(_xlfn.XLOOKUP(Tabela1[[#This Row],[Plano de Conta]],Planilha1!$B$2:$B$35,Planilha1!$C$2:$C$35),0)</f>
        <v>0</v>
      </c>
      <c r="F513" s="31"/>
      <c r="G513" s="32" t="b">
        <v>0</v>
      </c>
      <c r="H51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4" spans="2:8" x14ac:dyDescent="0.25">
      <c r="B514" s="27"/>
      <c r="C514" s="28" t="str">
        <f>IF(Tabela1[[#This Row],[Data]]&lt;&gt;"",YEAR(Tabela1[[#This Row],[Data]])*100+MONTH(B514),"")</f>
        <v/>
      </c>
      <c r="D514" s="29"/>
      <c r="E514" s="30">
        <f>IFERROR(_xlfn.XLOOKUP(Tabela1[[#This Row],[Plano de Conta]],Planilha1!$B$2:$B$35,Planilha1!$C$2:$C$35),0)</f>
        <v>0</v>
      </c>
      <c r="F514" s="31"/>
      <c r="G514" s="32" t="b">
        <v>0</v>
      </c>
      <c r="H51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5" spans="2:8" x14ac:dyDescent="0.25">
      <c r="B515" s="27"/>
      <c r="C515" s="28" t="str">
        <f>IF(Tabela1[[#This Row],[Data]]&lt;&gt;"",YEAR(Tabela1[[#This Row],[Data]])*100+MONTH(B515),"")</f>
        <v/>
      </c>
      <c r="D515" s="29"/>
      <c r="E515" s="30">
        <f>IFERROR(_xlfn.XLOOKUP(Tabela1[[#This Row],[Plano de Conta]],Planilha1!$B$2:$B$35,Planilha1!$C$2:$C$35),0)</f>
        <v>0</v>
      </c>
      <c r="F515" s="31"/>
      <c r="G515" s="32" t="b">
        <v>0</v>
      </c>
      <c r="H51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6" spans="2:8" x14ac:dyDescent="0.25">
      <c r="B516" s="27"/>
      <c r="C516" s="28" t="str">
        <f>IF(Tabela1[[#This Row],[Data]]&lt;&gt;"",YEAR(Tabela1[[#This Row],[Data]])*100+MONTH(B516),"")</f>
        <v/>
      </c>
      <c r="D516" s="29"/>
      <c r="E516" s="30">
        <f>IFERROR(_xlfn.XLOOKUP(Tabela1[[#This Row],[Plano de Conta]],Planilha1!$B$2:$B$35,Planilha1!$C$2:$C$35),0)</f>
        <v>0</v>
      </c>
      <c r="F516" s="31"/>
      <c r="G516" s="32" t="b">
        <v>0</v>
      </c>
      <c r="H51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7" spans="2:8" x14ac:dyDescent="0.25">
      <c r="B517" s="27"/>
      <c r="C517" s="28" t="str">
        <f>IF(Tabela1[[#This Row],[Data]]&lt;&gt;"",YEAR(Tabela1[[#This Row],[Data]])*100+MONTH(B517),"")</f>
        <v/>
      </c>
      <c r="D517" s="29"/>
      <c r="E517" s="30">
        <f>IFERROR(_xlfn.XLOOKUP(Tabela1[[#This Row],[Plano de Conta]],Planilha1!$B$2:$B$35,Planilha1!$C$2:$C$35),0)</f>
        <v>0</v>
      </c>
      <c r="F517" s="31"/>
      <c r="G517" s="32" t="b">
        <v>0</v>
      </c>
      <c r="H51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8" spans="2:8" x14ac:dyDescent="0.25">
      <c r="B518" s="27"/>
      <c r="C518" s="28" t="str">
        <f>IF(Tabela1[[#This Row],[Data]]&lt;&gt;"",YEAR(Tabela1[[#This Row],[Data]])*100+MONTH(B518),"")</f>
        <v/>
      </c>
      <c r="D518" s="29"/>
      <c r="E518" s="30">
        <f>IFERROR(_xlfn.XLOOKUP(Tabela1[[#This Row],[Plano de Conta]],Planilha1!$B$2:$B$35,Planilha1!$C$2:$C$35),0)</f>
        <v>0</v>
      </c>
      <c r="F518" s="31"/>
      <c r="G518" s="32" t="b">
        <v>0</v>
      </c>
      <c r="H51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19" spans="2:8" x14ac:dyDescent="0.25">
      <c r="B519" s="27"/>
      <c r="C519" s="28" t="str">
        <f>IF(Tabela1[[#This Row],[Data]]&lt;&gt;"",YEAR(Tabela1[[#This Row],[Data]])*100+MONTH(B519),"")</f>
        <v/>
      </c>
      <c r="D519" s="29"/>
      <c r="E519" s="30">
        <f>IFERROR(_xlfn.XLOOKUP(Tabela1[[#This Row],[Plano de Conta]],Planilha1!$B$2:$B$35,Planilha1!$C$2:$C$35),0)</f>
        <v>0</v>
      </c>
      <c r="F519" s="31"/>
      <c r="G519" s="32" t="b">
        <v>0</v>
      </c>
      <c r="H51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0" spans="2:8" x14ac:dyDescent="0.25">
      <c r="B520" s="27"/>
      <c r="C520" s="28" t="str">
        <f>IF(Tabela1[[#This Row],[Data]]&lt;&gt;"",YEAR(Tabela1[[#This Row],[Data]])*100+MONTH(B520),"")</f>
        <v/>
      </c>
      <c r="D520" s="29"/>
      <c r="E520" s="30">
        <f>IFERROR(_xlfn.XLOOKUP(Tabela1[[#This Row],[Plano de Conta]],Planilha1!$B$2:$B$35,Planilha1!$C$2:$C$35),0)</f>
        <v>0</v>
      </c>
      <c r="F520" s="31"/>
      <c r="G520" s="32" t="b">
        <v>0</v>
      </c>
      <c r="H52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1" spans="2:8" x14ac:dyDescent="0.25">
      <c r="B521" s="27"/>
      <c r="C521" s="28" t="str">
        <f>IF(Tabela1[[#This Row],[Data]]&lt;&gt;"",YEAR(Tabela1[[#This Row],[Data]])*100+MONTH(B521),"")</f>
        <v/>
      </c>
      <c r="D521" s="29"/>
      <c r="E521" s="30">
        <f>IFERROR(_xlfn.XLOOKUP(Tabela1[[#This Row],[Plano de Conta]],Planilha1!$B$2:$B$35,Planilha1!$C$2:$C$35),0)</f>
        <v>0</v>
      </c>
      <c r="F521" s="31"/>
      <c r="G521" s="32" t="b">
        <v>0</v>
      </c>
      <c r="H52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2" spans="2:8" x14ac:dyDescent="0.25">
      <c r="B522" s="27"/>
      <c r="C522" s="28" t="str">
        <f>IF(Tabela1[[#This Row],[Data]]&lt;&gt;"",YEAR(Tabela1[[#This Row],[Data]])*100+MONTH(B522),"")</f>
        <v/>
      </c>
      <c r="D522" s="29"/>
      <c r="E522" s="30">
        <f>IFERROR(_xlfn.XLOOKUP(Tabela1[[#This Row],[Plano de Conta]],Planilha1!$B$2:$B$35,Planilha1!$C$2:$C$35),0)</f>
        <v>0</v>
      </c>
      <c r="F522" s="31"/>
      <c r="G522" s="32" t="b">
        <v>0</v>
      </c>
      <c r="H52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3" spans="2:8" x14ac:dyDescent="0.25">
      <c r="B523" s="27"/>
      <c r="C523" s="28" t="str">
        <f>IF(Tabela1[[#This Row],[Data]]&lt;&gt;"",YEAR(Tabela1[[#This Row],[Data]])*100+MONTH(B523),"")</f>
        <v/>
      </c>
      <c r="D523" s="29"/>
      <c r="E523" s="30">
        <f>IFERROR(_xlfn.XLOOKUP(Tabela1[[#This Row],[Plano de Conta]],Planilha1!$B$2:$B$35,Planilha1!$C$2:$C$35),0)</f>
        <v>0</v>
      </c>
      <c r="F523" s="31"/>
      <c r="G523" s="32" t="b">
        <v>0</v>
      </c>
      <c r="H52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4" spans="2:8" x14ac:dyDescent="0.25">
      <c r="B524" s="27"/>
      <c r="C524" s="28" t="str">
        <f>IF(Tabela1[[#This Row],[Data]]&lt;&gt;"",YEAR(Tabela1[[#This Row],[Data]])*100+MONTH(B524),"")</f>
        <v/>
      </c>
      <c r="D524" s="29"/>
      <c r="E524" s="30">
        <f>IFERROR(_xlfn.XLOOKUP(Tabela1[[#This Row],[Plano de Conta]],Planilha1!$B$2:$B$35,Planilha1!$C$2:$C$35),0)</f>
        <v>0</v>
      </c>
      <c r="F524" s="31"/>
      <c r="G524" s="32" t="b">
        <v>0</v>
      </c>
      <c r="H52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5" spans="2:8" x14ac:dyDescent="0.25">
      <c r="B525" s="27"/>
      <c r="C525" s="28" t="str">
        <f>IF(Tabela1[[#This Row],[Data]]&lt;&gt;"",YEAR(Tabela1[[#This Row],[Data]])*100+MONTH(B525),"")</f>
        <v/>
      </c>
      <c r="D525" s="29"/>
      <c r="E525" s="30">
        <f>IFERROR(_xlfn.XLOOKUP(Tabela1[[#This Row],[Plano de Conta]],Planilha1!$B$2:$B$35,Planilha1!$C$2:$C$35),0)</f>
        <v>0</v>
      </c>
      <c r="F525" s="31"/>
      <c r="G525" s="32" t="b">
        <v>0</v>
      </c>
      <c r="H52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6" spans="2:8" x14ac:dyDescent="0.25">
      <c r="B526" s="27"/>
      <c r="C526" s="28" t="str">
        <f>IF(Tabela1[[#This Row],[Data]]&lt;&gt;"",YEAR(Tabela1[[#This Row],[Data]])*100+MONTH(B526),"")</f>
        <v/>
      </c>
      <c r="D526" s="29"/>
      <c r="E526" s="30">
        <f>IFERROR(_xlfn.XLOOKUP(Tabela1[[#This Row],[Plano de Conta]],Planilha1!$B$2:$B$35,Planilha1!$C$2:$C$35),0)</f>
        <v>0</v>
      </c>
      <c r="F526" s="31"/>
      <c r="G526" s="32" t="b">
        <v>0</v>
      </c>
      <c r="H52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7" spans="2:8" x14ac:dyDescent="0.25">
      <c r="B527" s="27"/>
      <c r="C527" s="28" t="str">
        <f>IF(Tabela1[[#This Row],[Data]]&lt;&gt;"",YEAR(Tabela1[[#This Row],[Data]])*100+MONTH(B527),"")</f>
        <v/>
      </c>
      <c r="D527" s="29"/>
      <c r="E527" s="30">
        <f>IFERROR(_xlfn.XLOOKUP(Tabela1[[#This Row],[Plano de Conta]],Planilha1!$B$2:$B$35,Planilha1!$C$2:$C$35),0)</f>
        <v>0</v>
      </c>
      <c r="F527" s="31"/>
      <c r="G527" s="32" t="b">
        <v>0</v>
      </c>
      <c r="H52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8" spans="2:8" x14ac:dyDescent="0.25">
      <c r="B528" s="27"/>
      <c r="C528" s="28" t="str">
        <f>IF(Tabela1[[#This Row],[Data]]&lt;&gt;"",YEAR(Tabela1[[#This Row],[Data]])*100+MONTH(B528),"")</f>
        <v/>
      </c>
      <c r="D528" s="29"/>
      <c r="E528" s="30">
        <f>IFERROR(_xlfn.XLOOKUP(Tabela1[[#This Row],[Plano de Conta]],Planilha1!$B$2:$B$35,Planilha1!$C$2:$C$35),0)</f>
        <v>0</v>
      </c>
      <c r="F528" s="31"/>
      <c r="G528" s="32" t="b">
        <v>0</v>
      </c>
      <c r="H52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29" spans="2:8" x14ac:dyDescent="0.25">
      <c r="B529" s="27"/>
      <c r="C529" s="28" t="str">
        <f>IF(Tabela1[[#This Row],[Data]]&lt;&gt;"",YEAR(Tabela1[[#This Row],[Data]])*100+MONTH(B529),"")</f>
        <v/>
      </c>
      <c r="D529" s="29"/>
      <c r="E529" s="30">
        <f>IFERROR(_xlfn.XLOOKUP(Tabela1[[#This Row],[Plano de Conta]],Planilha1!$B$2:$B$35,Planilha1!$C$2:$C$35),0)</f>
        <v>0</v>
      </c>
      <c r="F529" s="31"/>
      <c r="G529" s="32" t="b">
        <v>0</v>
      </c>
      <c r="H529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0" spans="2:8" x14ac:dyDescent="0.25">
      <c r="B530" s="27"/>
      <c r="C530" s="28" t="str">
        <f>IF(Tabela1[[#This Row],[Data]]&lt;&gt;"",YEAR(Tabela1[[#This Row],[Data]])*100+MONTH(B530),"")</f>
        <v/>
      </c>
      <c r="D530" s="29"/>
      <c r="E530" s="30">
        <f>IFERROR(_xlfn.XLOOKUP(Tabela1[[#This Row],[Plano de Conta]],Planilha1!$B$2:$B$35,Planilha1!$C$2:$C$35),0)</f>
        <v>0</v>
      </c>
      <c r="F530" s="31"/>
      <c r="G530" s="32" t="b">
        <v>0</v>
      </c>
      <c r="H530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1" spans="2:8" x14ac:dyDescent="0.25">
      <c r="B531" s="27"/>
      <c r="C531" s="28" t="str">
        <f>IF(Tabela1[[#This Row],[Data]]&lt;&gt;"",YEAR(Tabela1[[#This Row],[Data]])*100+MONTH(B531),"")</f>
        <v/>
      </c>
      <c r="D531" s="29"/>
      <c r="E531" s="30">
        <f>IFERROR(_xlfn.XLOOKUP(Tabela1[[#This Row],[Plano de Conta]],Planilha1!$B$2:$B$35,Planilha1!$C$2:$C$35),0)</f>
        <v>0</v>
      </c>
      <c r="F531" s="31"/>
      <c r="G531" s="32" t="b">
        <v>0</v>
      </c>
      <c r="H531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2" spans="2:8" x14ac:dyDescent="0.25">
      <c r="B532" s="27"/>
      <c r="C532" s="28" t="str">
        <f>IF(Tabela1[[#This Row],[Data]]&lt;&gt;"",YEAR(Tabela1[[#This Row],[Data]])*100+MONTH(B532),"")</f>
        <v/>
      </c>
      <c r="D532" s="29"/>
      <c r="E532" s="30">
        <f>IFERROR(_xlfn.XLOOKUP(Tabela1[[#This Row],[Plano de Conta]],Planilha1!$B$2:$B$35,Planilha1!$C$2:$C$35),0)</f>
        <v>0</v>
      </c>
      <c r="F532" s="31"/>
      <c r="G532" s="32" t="b">
        <v>0</v>
      </c>
      <c r="H532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3" spans="2:8" x14ac:dyDescent="0.25">
      <c r="B533" s="27"/>
      <c r="C533" s="28" t="str">
        <f>IF(Tabela1[[#This Row],[Data]]&lt;&gt;"",YEAR(Tabela1[[#This Row],[Data]])*100+MONTH(B533),"")</f>
        <v/>
      </c>
      <c r="D533" s="29"/>
      <c r="E533" s="30">
        <f>IFERROR(_xlfn.XLOOKUP(Tabela1[[#This Row],[Plano de Conta]],Planilha1!$B$2:$B$35,Planilha1!$C$2:$C$35),0)</f>
        <v>0</v>
      </c>
      <c r="F533" s="31"/>
      <c r="G533" s="32" t="b">
        <v>0</v>
      </c>
      <c r="H533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4" spans="2:8" x14ac:dyDescent="0.25">
      <c r="B534" s="27"/>
      <c r="C534" s="28" t="str">
        <f>IF(Tabela1[[#This Row],[Data]]&lt;&gt;"",YEAR(Tabela1[[#This Row],[Data]])*100+MONTH(B534),"")</f>
        <v/>
      </c>
      <c r="D534" s="29"/>
      <c r="E534" s="30">
        <f>IFERROR(_xlfn.XLOOKUP(Tabela1[[#This Row],[Plano de Conta]],Planilha1!$B$2:$B$35,Planilha1!$C$2:$C$35),0)</f>
        <v>0</v>
      </c>
      <c r="F534" s="31"/>
      <c r="G534" s="32" t="b">
        <v>0</v>
      </c>
      <c r="H534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5" spans="2:8" x14ac:dyDescent="0.25">
      <c r="B535" s="27"/>
      <c r="C535" s="28" t="str">
        <f>IF(Tabela1[[#This Row],[Data]]&lt;&gt;"",YEAR(Tabela1[[#This Row],[Data]])*100+MONTH(B535),"")</f>
        <v/>
      </c>
      <c r="D535" s="29"/>
      <c r="E535" s="30">
        <f>IFERROR(_xlfn.XLOOKUP(Tabela1[[#This Row],[Plano de Conta]],Planilha1!$B$2:$B$35,Planilha1!$C$2:$C$35),0)</f>
        <v>0</v>
      </c>
      <c r="F535" s="31"/>
      <c r="G535" s="32" t="b">
        <v>0</v>
      </c>
      <c r="H535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6" spans="2:8" x14ac:dyDescent="0.25">
      <c r="B536" s="27"/>
      <c r="C536" s="28" t="str">
        <f>IF(Tabela1[[#This Row],[Data]]&lt;&gt;"",YEAR(Tabela1[[#This Row],[Data]])*100+MONTH(B536),"")</f>
        <v/>
      </c>
      <c r="D536" s="29"/>
      <c r="E536" s="30">
        <f>IFERROR(_xlfn.XLOOKUP(Tabela1[[#This Row],[Plano de Conta]],Planilha1!$B$2:$B$35,Planilha1!$C$2:$C$35),0)</f>
        <v>0</v>
      </c>
      <c r="F536" s="31"/>
      <c r="G536" s="32" t="b">
        <v>0</v>
      </c>
      <c r="H536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7" spans="2:8" x14ac:dyDescent="0.25">
      <c r="B537" s="27"/>
      <c r="C537" s="28" t="str">
        <f>IF(Tabela1[[#This Row],[Data]]&lt;&gt;"",YEAR(Tabela1[[#This Row],[Data]])*100+MONTH(B537),"")</f>
        <v/>
      </c>
      <c r="D537" s="29"/>
      <c r="E537" s="30">
        <f>IFERROR(_xlfn.XLOOKUP(Tabela1[[#This Row],[Plano de Conta]],Planilha1!$B$2:$B$35,Planilha1!$C$2:$C$35),0)</f>
        <v>0</v>
      </c>
      <c r="F537" s="31"/>
      <c r="G537" s="32" t="b">
        <v>0</v>
      </c>
      <c r="H537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  <row r="538" spans="2:8" x14ac:dyDescent="0.25">
      <c r="B538" s="27"/>
      <c r="C538" s="28" t="str">
        <f>IF(Tabela1[[#This Row],[Data]]&lt;&gt;"",YEAR(Tabela1[[#This Row],[Data]])*100+MONTH(B538),"")</f>
        <v/>
      </c>
      <c r="D538" s="29"/>
      <c r="E538" s="30">
        <f>IFERROR(_xlfn.XLOOKUP(Tabela1[[#This Row],[Plano de Conta]],Planilha1!$B$2:$B$35,Planilha1!$C$2:$C$35),0)</f>
        <v>0</v>
      </c>
      <c r="F538" s="31"/>
      <c r="G538" s="32" t="b">
        <v>0</v>
      </c>
      <c r="H538" s="5">
        <f>IF(AND(Análise!$G$7="Pago",Tabela1[[#This Row],[Pago]]=TRUE),Tabela1[[#This Row],[Valor]],IF(AND(Análise!$G$7="Em Aberto",Tabela1[[#This Row],[Pago]]=FALSE),Tabela1[[#This Row],[Valor]],IF(Análise!$G$7="Todos",Tabela1[[#This Row],[Valor]],0)))</f>
        <v>0</v>
      </c>
    </row>
  </sheetData>
  <conditionalFormatting sqref="F6:F538">
    <cfRule type="expression" dxfId="6" priority="1">
      <formula>E6="S"</formula>
    </cfRule>
    <cfRule type="expression" dxfId="5" priority="2">
      <formula>E6="E"</formula>
    </cfRule>
  </conditionalFormatting>
  <conditionalFormatting sqref="F5:G5 G6:G538">
    <cfRule type="expression" dxfId="4" priority="3">
      <formula>E5="S"</formula>
    </cfRule>
    <cfRule type="expression" dxfId="3" priority="4">
      <formula>E5="E"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1AC59B-7F11-43C9-B3F6-60582CCEFA0F}">
          <x14:formula1>
            <xm:f>Planilha1!$B$2:$B$35</xm:f>
          </x14:formula1>
          <xm:sqref>D5:D538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54D5-E492-466E-94AC-D0C14A9046C7}">
  <sheetPr codeName="Planilha5"/>
  <dimension ref="B7:U53"/>
  <sheetViews>
    <sheetView showGridLines="0" topLeftCell="A8" workbookViewId="0">
      <selection activeCell="F10" sqref="F10"/>
    </sheetView>
  </sheetViews>
  <sheetFormatPr defaultColWidth="8.85546875" defaultRowHeight="15" x14ac:dyDescent="0.25"/>
  <cols>
    <col min="2" max="2" width="30.28515625" customWidth="1"/>
    <col min="3" max="3" width="13.42578125" customWidth="1"/>
    <col min="4" max="4" width="13.28515625" customWidth="1"/>
    <col min="5" max="21" width="11.42578125" customWidth="1"/>
  </cols>
  <sheetData>
    <row r="7" spans="2:21" ht="15.75" x14ac:dyDescent="0.25">
      <c r="B7" s="22" t="s">
        <v>28</v>
      </c>
      <c r="C7" s="33" t="s">
        <v>29</v>
      </c>
      <c r="E7" s="37" t="s">
        <v>56</v>
      </c>
      <c r="F7" s="37"/>
      <c r="G7" s="38" t="s">
        <v>44</v>
      </c>
      <c r="H7" s="38"/>
    </row>
    <row r="8" spans="2:21" ht="15.75" x14ac:dyDescent="0.25">
      <c r="B8" s="22" t="s">
        <v>41</v>
      </c>
      <c r="C8" s="33">
        <v>2024</v>
      </c>
      <c r="E8" s="37" t="s">
        <v>48</v>
      </c>
      <c r="F8" s="37"/>
      <c r="G8" s="39">
        <v>8000</v>
      </c>
      <c r="H8" s="39"/>
    </row>
    <row r="10" spans="2:21" x14ac:dyDescent="0.25">
      <c r="B10" s="36" t="s">
        <v>75</v>
      </c>
      <c r="C10" s="36"/>
      <c r="D10" s="36"/>
    </row>
    <row r="11" spans="2:21" hidden="1" x14ac:dyDescent="0.25">
      <c r="C11">
        <f>_xlfn.XLOOKUP(C7,Planilha1!$F$2:$F$13,Planilha1!$G$2:$G$13)</f>
        <v>1</v>
      </c>
      <c r="D11">
        <f>IF(C11=12,1,C11+1)</f>
        <v>2</v>
      </c>
      <c r="E11">
        <f t="shared" ref="E11:U11" si="0">IF(D11=12,1,D11+1)</f>
        <v>3</v>
      </c>
      <c r="F11">
        <f t="shared" si="0"/>
        <v>4</v>
      </c>
      <c r="G11">
        <f t="shared" si="0"/>
        <v>5</v>
      </c>
      <c r="H11">
        <f t="shared" si="0"/>
        <v>6</v>
      </c>
      <c r="I11">
        <f t="shared" si="0"/>
        <v>7</v>
      </c>
      <c r="J11">
        <f t="shared" si="0"/>
        <v>8</v>
      </c>
      <c r="K11">
        <f t="shared" si="0"/>
        <v>9</v>
      </c>
      <c r="L11">
        <f t="shared" si="0"/>
        <v>10</v>
      </c>
      <c r="M11">
        <f t="shared" si="0"/>
        <v>11</v>
      </c>
      <c r="N11">
        <f t="shared" si="0"/>
        <v>12</v>
      </c>
      <c r="O11">
        <f t="shared" si="0"/>
        <v>1</v>
      </c>
      <c r="P11">
        <f t="shared" si="0"/>
        <v>2</v>
      </c>
      <c r="Q11">
        <f t="shared" si="0"/>
        <v>3</v>
      </c>
      <c r="R11">
        <f t="shared" si="0"/>
        <v>4</v>
      </c>
      <c r="S11">
        <f t="shared" si="0"/>
        <v>5</v>
      </c>
      <c r="T11">
        <f t="shared" si="0"/>
        <v>6</v>
      </c>
      <c r="U11">
        <f t="shared" si="0"/>
        <v>7</v>
      </c>
    </row>
    <row r="12" spans="2:21" hidden="1" x14ac:dyDescent="0.25">
      <c r="C12">
        <f>C8</f>
        <v>2024</v>
      </c>
      <c r="D12">
        <f>IF(D11=1,C12+1,C12)</f>
        <v>2024</v>
      </c>
      <c r="E12">
        <f t="shared" ref="E12:U12" si="1">IF(E11=1,D12+1,D12)</f>
        <v>2024</v>
      </c>
      <c r="F12">
        <f t="shared" si="1"/>
        <v>2024</v>
      </c>
      <c r="G12">
        <f t="shared" si="1"/>
        <v>2024</v>
      </c>
      <c r="H12">
        <f t="shared" si="1"/>
        <v>2024</v>
      </c>
      <c r="I12">
        <f t="shared" si="1"/>
        <v>2024</v>
      </c>
      <c r="J12">
        <f t="shared" si="1"/>
        <v>2024</v>
      </c>
      <c r="K12">
        <f t="shared" si="1"/>
        <v>2024</v>
      </c>
      <c r="L12">
        <f t="shared" si="1"/>
        <v>2024</v>
      </c>
      <c r="M12">
        <f t="shared" si="1"/>
        <v>2024</v>
      </c>
      <c r="N12">
        <f t="shared" si="1"/>
        <v>2024</v>
      </c>
      <c r="O12">
        <f t="shared" si="1"/>
        <v>2025</v>
      </c>
      <c r="P12">
        <f t="shared" si="1"/>
        <v>2025</v>
      </c>
      <c r="Q12">
        <f t="shared" si="1"/>
        <v>2025</v>
      </c>
      <c r="R12">
        <f t="shared" si="1"/>
        <v>2025</v>
      </c>
      <c r="S12">
        <f t="shared" si="1"/>
        <v>2025</v>
      </c>
      <c r="T12">
        <f t="shared" si="1"/>
        <v>2025</v>
      </c>
      <c r="U12">
        <f t="shared" si="1"/>
        <v>2025</v>
      </c>
    </row>
    <row r="13" spans="2:21" hidden="1" x14ac:dyDescent="0.25">
      <c r="C13">
        <f>C12*100+C11</f>
        <v>202401</v>
      </c>
      <c r="D13">
        <f>D12*100+D11</f>
        <v>202402</v>
      </c>
      <c r="E13">
        <f t="shared" ref="E13:U13" si="2">E12*100+E11</f>
        <v>202403</v>
      </c>
      <c r="F13">
        <f t="shared" si="2"/>
        <v>202404</v>
      </c>
      <c r="G13">
        <f t="shared" si="2"/>
        <v>202405</v>
      </c>
      <c r="H13">
        <f t="shared" si="2"/>
        <v>202406</v>
      </c>
      <c r="I13">
        <f t="shared" si="2"/>
        <v>202407</v>
      </c>
      <c r="J13">
        <f t="shared" si="2"/>
        <v>202408</v>
      </c>
      <c r="K13">
        <f t="shared" si="2"/>
        <v>202409</v>
      </c>
      <c r="L13">
        <f t="shared" si="2"/>
        <v>202410</v>
      </c>
      <c r="M13">
        <f t="shared" si="2"/>
        <v>202411</v>
      </c>
      <c r="N13">
        <f t="shared" si="2"/>
        <v>202412</v>
      </c>
      <c r="O13">
        <f t="shared" si="2"/>
        <v>202501</v>
      </c>
      <c r="P13">
        <f t="shared" si="2"/>
        <v>202502</v>
      </c>
      <c r="Q13">
        <f t="shared" si="2"/>
        <v>202503</v>
      </c>
      <c r="R13">
        <f t="shared" si="2"/>
        <v>202504</v>
      </c>
      <c r="S13">
        <f t="shared" si="2"/>
        <v>202505</v>
      </c>
      <c r="T13">
        <f t="shared" si="2"/>
        <v>202506</v>
      </c>
      <c r="U13">
        <f t="shared" si="2"/>
        <v>202507</v>
      </c>
    </row>
    <row r="14" spans="2:21" ht="15.75" x14ac:dyDescent="0.25">
      <c r="C14" s="18" t="str">
        <f>_xlfn.XLOOKUP(C11,Planilha1!$G$2:$G$13,Planilha1!$F$2:$F$13)&amp;"/"&amp;C12</f>
        <v>JAN/2024</v>
      </c>
      <c r="D14" s="18" t="str">
        <f>_xlfn.XLOOKUP(D11,Planilha1!$G$2:$G$13,Planilha1!$F$2:$F$13)&amp;"/"&amp;D12</f>
        <v>FEV/2024</v>
      </c>
      <c r="E14" s="18" t="str">
        <f>_xlfn.XLOOKUP(E11,Planilha1!$G$2:$G$13,Planilha1!$F$2:$F$13)&amp;"/"&amp;E12</f>
        <v>MAR/2024</v>
      </c>
      <c r="F14" s="18" t="str">
        <f>_xlfn.XLOOKUP(F11,Planilha1!$G$2:$G$13,Planilha1!$F$2:$F$13)&amp;"/"&amp;F12</f>
        <v>ABR/2024</v>
      </c>
      <c r="G14" s="18" t="str">
        <f>_xlfn.XLOOKUP(G11,Planilha1!$G$2:$G$13,Planilha1!$F$2:$F$13)&amp;"/"&amp;G12</f>
        <v>MAI/2024</v>
      </c>
      <c r="H14" s="18" t="str">
        <f>_xlfn.XLOOKUP(H11,Planilha1!$G$2:$G$13,Planilha1!$F$2:$F$13)&amp;"/"&amp;H12</f>
        <v>JUN/2024</v>
      </c>
      <c r="I14" s="18" t="str">
        <f>_xlfn.XLOOKUP(I11,Planilha1!$G$2:$G$13,Planilha1!$F$2:$F$13)&amp;"/"&amp;I12</f>
        <v>JUL/2024</v>
      </c>
      <c r="J14" s="18" t="str">
        <f>_xlfn.XLOOKUP(J11,Planilha1!$G$2:$G$13,Planilha1!$F$2:$F$13)&amp;"/"&amp;J12</f>
        <v>AGO/2024</v>
      </c>
      <c r="K14" s="18" t="str">
        <f>_xlfn.XLOOKUP(K11,Planilha1!$G$2:$G$13,Planilha1!$F$2:$F$13)&amp;"/"&amp;K12</f>
        <v>SET/2024</v>
      </c>
      <c r="L14" s="18" t="str">
        <f>_xlfn.XLOOKUP(L11,Planilha1!$G$2:$G$13,Planilha1!$F$2:$F$13)&amp;"/"&amp;L12</f>
        <v>OUT/2024</v>
      </c>
      <c r="M14" s="18" t="str">
        <f>_xlfn.XLOOKUP(M11,Planilha1!$G$2:$G$13,Planilha1!$F$2:$F$13)&amp;"/"&amp;M12</f>
        <v>NOV/2024</v>
      </c>
      <c r="N14" s="18" t="str">
        <f>_xlfn.XLOOKUP(N11,Planilha1!$G$2:$G$13,Planilha1!$F$2:$F$13)&amp;"/"&amp;N12</f>
        <v>DEZ/2024</v>
      </c>
      <c r="O14" s="18" t="str">
        <f>_xlfn.XLOOKUP(O11,Planilha1!$G$2:$G$13,Planilha1!$F$2:$F$13)&amp;"/"&amp;O12</f>
        <v>JAN/2025</v>
      </c>
      <c r="P14" s="18" t="str">
        <f>_xlfn.XLOOKUP(P11,Planilha1!$G$2:$G$13,Planilha1!$F$2:$F$13)&amp;"/"&amp;P12</f>
        <v>FEV/2025</v>
      </c>
      <c r="Q14" s="18" t="str">
        <f>_xlfn.XLOOKUP(Q11,Planilha1!$G$2:$G$13,Planilha1!$F$2:$F$13)&amp;"/"&amp;Q12</f>
        <v>MAR/2025</v>
      </c>
      <c r="R14" s="18" t="str">
        <f>_xlfn.XLOOKUP(R11,Planilha1!$G$2:$G$13,Planilha1!$F$2:$F$13)&amp;"/"&amp;R12</f>
        <v>ABR/2025</v>
      </c>
      <c r="S14" s="18" t="str">
        <f>_xlfn.XLOOKUP(S11,Planilha1!$G$2:$G$13,Planilha1!$F$2:$F$13)&amp;"/"&amp;S12</f>
        <v>MAI/2025</v>
      </c>
      <c r="T14" s="18" t="str">
        <f>_xlfn.XLOOKUP(T11,Planilha1!$G$2:$G$13,Planilha1!$F$2:$F$13)&amp;"/"&amp;T12</f>
        <v>JUN/2025</v>
      </c>
      <c r="U14" s="18" t="str">
        <f>_xlfn.XLOOKUP(U11,Planilha1!$G$2:$G$13,Planilha1!$F$2:$F$13)&amp;"/"&amp;U12</f>
        <v>JUL/2025</v>
      </c>
    </row>
    <row r="15" spans="2:21" ht="15.75" x14ac:dyDescent="0.25">
      <c r="B15" s="9" t="s">
        <v>47</v>
      </c>
      <c r="C15" s="10">
        <f>G8</f>
        <v>8000</v>
      </c>
      <c r="D15" s="10">
        <f>C53</f>
        <v>8202</v>
      </c>
      <c r="E15" s="10">
        <f>D53</f>
        <v>4108</v>
      </c>
      <c r="F15" s="10">
        <f t="shared" ref="F15:U15" si="3">E53</f>
        <v>4361</v>
      </c>
      <c r="G15" s="10">
        <f t="shared" si="3"/>
        <v>4361</v>
      </c>
      <c r="H15" s="10">
        <f t="shared" si="3"/>
        <v>4361</v>
      </c>
      <c r="I15" s="10">
        <f t="shared" si="3"/>
        <v>4361</v>
      </c>
      <c r="J15" s="10">
        <f t="shared" si="3"/>
        <v>4361</v>
      </c>
      <c r="K15" s="10">
        <f t="shared" si="3"/>
        <v>4361</v>
      </c>
      <c r="L15" s="10">
        <f t="shared" si="3"/>
        <v>4361</v>
      </c>
      <c r="M15" s="10">
        <f t="shared" si="3"/>
        <v>4361</v>
      </c>
      <c r="N15" s="10">
        <f t="shared" si="3"/>
        <v>4361</v>
      </c>
      <c r="O15" s="10">
        <f t="shared" si="3"/>
        <v>4361</v>
      </c>
      <c r="P15" s="10">
        <f t="shared" si="3"/>
        <v>4361</v>
      </c>
      <c r="Q15" s="10">
        <f t="shared" si="3"/>
        <v>4361</v>
      </c>
      <c r="R15" s="10">
        <f t="shared" si="3"/>
        <v>4361</v>
      </c>
      <c r="S15" s="10">
        <f t="shared" si="3"/>
        <v>4361</v>
      </c>
      <c r="T15" s="10">
        <f t="shared" si="3"/>
        <v>4361</v>
      </c>
      <c r="U15" s="10">
        <f t="shared" si="3"/>
        <v>4361</v>
      </c>
    </row>
    <row r="16" spans="2:21" ht="15.75" x14ac:dyDescent="0.25">
      <c r="B16" s="7" t="s">
        <v>1</v>
      </c>
      <c r="C16" s="8">
        <f t="shared" ref="C16:U16" si="4">SUM(C17:C33)</f>
        <v>4630</v>
      </c>
      <c r="D16" s="8">
        <f t="shared" si="4"/>
        <v>1524</v>
      </c>
      <c r="E16" s="8">
        <f t="shared" si="4"/>
        <v>3094</v>
      </c>
      <c r="F16" s="8">
        <f t="shared" si="4"/>
        <v>0</v>
      </c>
      <c r="G16" s="8">
        <f t="shared" si="4"/>
        <v>0</v>
      </c>
      <c r="H16" s="8">
        <f t="shared" si="4"/>
        <v>0</v>
      </c>
      <c r="I16" s="8">
        <f t="shared" si="4"/>
        <v>0</v>
      </c>
      <c r="J16" s="8">
        <f t="shared" si="4"/>
        <v>0</v>
      </c>
      <c r="K16" s="8">
        <f t="shared" si="4"/>
        <v>0</v>
      </c>
      <c r="L16" s="8">
        <f t="shared" si="4"/>
        <v>0</v>
      </c>
      <c r="M16" s="8">
        <f t="shared" si="4"/>
        <v>0</v>
      </c>
      <c r="N16" s="8">
        <f t="shared" si="4"/>
        <v>0</v>
      </c>
      <c r="O16" s="8">
        <f t="shared" si="4"/>
        <v>0</v>
      </c>
      <c r="P16" s="8">
        <f t="shared" si="4"/>
        <v>0</v>
      </c>
      <c r="Q16" s="8">
        <f t="shared" si="4"/>
        <v>0</v>
      </c>
      <c r="R16" s="8">
        <f t="shared" si="4"/>
        <v>0</v>
      </c>
      <c r="S16" s="8">
        <f t="shared" si="4"/>
        <v>0</v>
      </c>
      <c r="T16" s="8">
        <f t="shared" si="4"/>
        <v>0</v>
      </c>
      <c r="U16" s="8">
        <f t="shared" si="4"/>
        <v>0</v>
      </c>
    </row>
    <row r="17" spans="2:21" x14ac:dyDescent="0.25">
      <c r="B17" s="11" t="str">
        <f>Planilha1!B2</f>
        <v>Dinheiro</v>
      </c>
      <c r="C17" s="12">
        <f>SUMIFS(Tabela1[Valor_analise],Tabela1[Plano de Conta],Análise!$B17,Tabela1[Id],Análise!C$13)</f>
        <v>0</v>
      </c>
      <c r="D17" s="12">
        <f>SUMIFS(Tabela1[Valor_analise],Tabela1[Plano de Conta],Análise!$B17,Tabela1[Id],Análise!D$13)</f>
        <v>0</v>
      </c>
      <c r="E17" s="12">
        <f>SUMIFS(Tabela1[Valor_analise],Tabela1[Plano de Conta],Análise!$B17,Tabela1[Id],Análise!E$13)</f>
        <v>0</v>
      </c>
      <c r="F17" s="12">
        <f>SUMIFS(Tabela1[Valor_analise],Tabela1[Plano de Conta],Análise!$B17,Tabela1[Id],Análise!F$13)</f>
        <v>0</v>
      </c>
      <c r="G17" s="12">
        <f>SUMIFS(Tabela1[Valor_analise],Tabela1[Plano de Conta],Análise!$B17,Tabela1[Id],Análise!G$13)</f>
        <v>0</v>
      </c>
      <c r="H17" s="12">
        <f>SUMIFS(Tabela1[Valor_analise],Tabela1[Plano de Conta],Análise!$B17,Tabela1[Id],Análise!H$13)</f>
        <v>0</v>
      </c>
      <c r="I17" s="12">
        <f>SUMIFS(Tabela1[Valor_analise],Tabela1[Plano de Conta],Análise!$B17,Tabela1[Id],Análise!I$13)</f>
        <v>0</v>
      </c>
      <c r="J17" s="12">
        <f>SUMIFS(Tabela1[Valor_analise],Tabela1[Plano de Conta],Análise!$B17,Tabela1[Id],Análise!J$13)</f>
        <v>0</v>
      </c>
      <c r="K17" s="12">
        <f>SUMIFS(Tabela1[Valor_analise],Tabela1[Plano de Conta],Análise!$B17,Tabela1[Id],Análise!K$13)</f>
        <v>0</v>
      </c>
      <c r="L17" s="12">
        <f>SUMIFS(Tabela1[Valor_analise],Tabela1[Plano de Conta],Análise!$B17,Tabela1[Id],Análise!L$13)</f>
        <v>0</v>
      </c>
      <c r="M17" s="12">
        <f>SUMIFS(Tabela1[Valor_analise],Tabela1[Plano de Conta],Análise!$B17,Tabela1[Id],Análise!M$13)</f>
        <v>0</v>
      </c>
      <c r="N17" s="12">
        <f>SUMIFS(Tabela1[Valor_analise],Tabela1[Plano de Conta],Análise!$B17,Tabela1[Id],Análise!N$13)</f>
        <v>0</v>
      </c>
      <c r="O17" s="12">
        <f>SUMIFS(Tabela1[Valor_analise],Tabela1[Plano de Conta],Análise!$B17,Tabela1[Id],Análise!O$13)</f>
        <v>0</v>
      </c>
      <c r="P17" s="12">
        <f>SUMIFS(Tabela1[Valor_analise],Tabela1[Plano de Conta],Análise!$B17,Tabela1[Id],Análise!P$13)</f>
        <v>0</v>
      </c>
      <c r="Q17" s="11"/>
      <c r="R17" s="11"/>
      <c r="S17" s="11"/>
      <c r="T17" s="11"/>
      <c r="U17" s="11"/>
    </row>
    <row r="18" spans="2:21" x14ac:dyDescent="0.25">
      <c r="B18" s="11" t="str">
        <f>Planilha1!B3</f>
        <v>PIX / Transferência</v>
      </c>
      <c r="C18" s="12">
        <f>SUMIFS(Tabela1[Valor_analise],Tabela1[Plano de Conta],Análise!$B18,Tabela1[Id],Análise!C$13)</f>
        <v>150</v>
      </c>
      <c r="D18" s="12">
        <f>SUMIFS(Tabela1[Valor_analise],Tabela1[Plano de Conta],Análise!$B18,Tabela1[Id],Análise!D$13)</f>
        <v>0</v>
      </c>
      <c r="E18" s="12">
        <f>SUMIFS(Tabela1[Valor_analise],Tabela1[Plano de Conta],Análise!$B18,Tabela1[Id],Análise!E$13)</f>
        <v>0</v>
      </c>
      <c r="F18" s="12">
        <f>SUMIFS(Tabela1[Valor_analise],Tabela1[Plano de Conta],Análise!$B18,Tabela1[Id],Análise!F$13)</f>
        <v>0</v>
      </c>
      <c r="G18" s="12">
        <f>SUMIFS(Tabela1[Valor_analise],Tabela1[Plano de Conta],Análise!$B18,Tabela1[Id],Análise!G$13)</f>
        <v>0</v>
      </c>
      <c r="H18" s="12">
        <f>SUMIFS(Tabela1[Valor_analise],Tabela1[Plano de Conta],Análise!$B18,Tabela1[Id],Análise!H$13)</f>
        <v>0</v>
      </c>
      <c r="I18" s="12">
        <f>SUMIFS(Tabela1[Valor_analise],Tabela1[Plano de Conta],Análise!$B18,Tabela1[Id],Análise!I$13)</f>
        <v>0</v>
      </c>
      <c r="J18" s="12">
        <f>SUMIFS(Tabela1[Valor_analise],Tabela1[Plano de Conta],Análise!$B18,Tabela1[Id],Análise!J$13)</f>
        <v>0</v>
      </c>
      <c r="K18" s="12">
        <f>SUMIFS(Tabela1[Valor_analise],Tabela1[Plano de Conta],Análise!$B18,Tabela1[Id],Análise!K$13)</f>
        <v>0</v>
      </c>
      <c r="L18" s="12">
        <f>SUMIFS(Tabela1[Valor_analise],Tabela1[Plano de Conta],Análise!$B18,Tabela1[Id],Análise!L$13)</f>
        <v>0</v>
      </c>
      <c r="M18" s="12">
        <f>SUMIFS(Tabela1[Valor_analise],Tabela1[Plano de Conta],Análise!$B18,Tabela1[Id],Análise!M$13)</f>
        <v>0</v>
      </c>
      <c r="N18" s="12">
        <f>SUMIFS(Tabela1[Valor_analise],Tabela1[Plano de Conta],Análise!$B18,Tabela1[Id],Análise!N$13)</f>
        <v>0</v>
      </c>
      <c r="O18" s="12">
        <f>SUMIFS(Tabela1[Valor_analise],Tabela1[Plano de Conta],Análise!$B18,Tabela1[Id],Análise!O$13)</f>
        <v>0</v>
      </c>
      <c r="P18" s="12">
        <f>SUMIFS(Tabela1[Valor_analise],Tabela1[Plano de Conta],Análise!$B18,Tabela1[Id],Análise!P$13)</f>
        <v>0</v>
      </c>
      <c r="Q18" s="11"/>
      <c r="R18" s="11"/>
      <c r="S18" s="11"/>
      <c r="T18" s="11"/>
      <c r="U18" s="11"/>
    </row>
    <row r="19" spans="2:21" x14ac:dyDescent="0.25">
      <c r="B19" s="11" t="str">
        <f>Planilha1!B4</f>
        <v>Cartão de Débito</v>
      </c>
      <c r="C19" s="12">
        <f>SUMIFS(Tabela1[Valor_analise],Tabela1[Plano de Conta],Análise!$B19,Tabela1[Id],Análise!C$13)</f>
        <v>550</v>
      </c>
      <c r="D19" s="12">
        <f>SUMIFS(Tabela1[Valor_analise],Tabela1[Plano de Conta],Análise!$B19,Tabela1[Id],Análise!D$13)</f>
        <v>400</v>
      </c>
      <c r="E19" s="12">
        <f>SUMIFS(Tabela1[Valor_analise],Tabela1[Plano de Conta],Análise!$B19,Tabela1[Id],Análise!E$13)</f>
        <v>450</v>
      </c>
      <c r="F19" s="12">
        <f>SUMIFS(Tabela1[Valor_analise],Tabela1[Plano de Conta],Análise!$B19,Tabela1[Id],Análise!F$13)</f>
        <v>0</v>
      </c>
      <c r="G19" s="12">
        <f>SUMIFS(Tabela1[Valor_analise],Tabela1[Plano de Conta],Análise!$B19,Tabela1[Id],Análise!G$13)</f>
        <v>0</v>
      </c>
      <c r="H19" s="12">
        <f>SUMIFS(Tabela1[Valor_analise],Tabela1[Plano de Conta],Análise!$B19,Tabela1[Id],Análise!H$13)</f>
        <v>0</v>
      </c>
      <c r="I19" s="12">
        <f>SUMIFS(Tabela1[Valor_analise],Tabela1[Plano de Conta],Análise!$B19,Tabela1[Id],Análise!I$13)</f>
        <v>0</v>
      </c>
      <c r="J19" s="12">
        <f>SUMIFS(Tabela1[Valor_analise],Tabela1[Plano de Conta],Análise!$B19,Tabela1[Id],Análise!J$13)</f>
        <v>0</v>
      </c>
      <c r="K19" s="12">
        <f>SUMIFS(Tabela1[Valor_analise],Tabela1[Plano de Conta],Análise!$B19,Tabela1[Id],Análise!K$13)</f>
        <v>0</v>
      </c>
      <c r="L19" s="12">
        <f>SUMIFS(Tabela1[Valor_analise],Tabela1[Plano de Conta],Análise!$B19,Tabela1[Id],Análise!L$13)</f>
        <v>0</v>
      </c>
      <c r="M19" s="12">
        <f>SUMIFS(Tabela1[Valor_analise],Tabela1[Plano de Conta],Análise!$B19,Tabela1[Id],Análise!M$13)</f>
        <v>0</v>
      </c>
      <c r="N19" s="12">
        <f>SUMIFS(Tabela1[Valor_analise],Tabela1[Plano de Conta],Análise!$B19,Tabela1[Id],Análise!N$13)</f>
        <v>0</v>
      </c>
      <c r="O19" s="12">
        <f>SUMIFS(Tabela1[Valor_analise],Tabela1[Plano de Conta],Análise!$B19,Tabela1[Id],Análise!O$13)</f>
        <v>0</v>
      </c>
      <c r="P19" s="12">
        <f>SUMIFS(Tabela1[Valor_analise],Tabela1[Plano de Conta],Análise!$B19,Tabela1[Id],Análise!P$13)</f>
        <v>0</v>
      </c>
      <c r="Q19" s="11"/>
      <c r="R19" s="11"/>
      <c r="S19" s="11"/>
      <c r="T19" s="11"/>
      <c r="U19" s="11"/>
    </row>
    <row r="20" spans="2:21" x14ac:dyDescent="0.25">
      <c r="B20" s="11" t="str">
        <f>Planilha1!B5</f>
        <v>Cartão de Crédito</v>
      </c>
      <c r="C20" s="12">
        <f>SUMIFS(Tabela1[Valor_analise],Tabela1[Plano de Conta],Análise!$B20,Tabela1[Id],Análise!C$13)</f>
        <v>430</v>
      </c>
      <c r="D20" s="12">
        <f>SUMIFS(Tabela1[Valor_analise],Tabela1[Plano de Conta],Análise!$B20,Tabela1[Id],Análise!D$13)</f>
        <v>1124</v>
      </c>
      <c r="E20" s="12">
        <f>SUMIFS(Tabela1[Valor_analise],Tabela1[Plano de Conta],Análise!$B20,Tabela1[Id],Análise!E$13)</f>
        <v>1124</v>
      </c>
      <c r="F20" s="12">
        <f>SUMIFS(Tabela1[Valor_analise],Tabela1[Plano de Conta],Análise!$B20,Tabela1[Id],Análise!F$13)</f>
        <v>0</v>
      </c>
      <c r="G20" s="12">
        <f>SUMIFS(Tabela1[Valor_analise],Tabela1[Plano de Conta],Análise!$B20,Tabela1[Id],Análise!G$13)</f>
        <v>0</v>
      </c>
      <c r="H20" s="12">
        <f>SUMIFS(Tabela1[Valor_analise],Tabela1[Plano de Conta],Análise!$B20,Tabela1[Id],Análise!H$13)</f>
        <v>0</v>
      </c>
      <c r="I20" s="12">
        <f>SUMIFS(Tabela1[Valor_analise],Tabela1[Plano de Conta],Análise!$B20,Tabela1[Id],Análise!I$13)</f>
        <v>0</v>
      </c>
      <c r="J20" s="12">
        <f>SUMIFS(Tabela1[Valor_analise],Tabela1[Plano de Conta],Análise!$B20,Tabela1[Id],Análise!J$13)</f>
        <v>0</v>
      </c>
      <c r="K20" s="12">
        <f>SUMIFS(Tabela1[Valor_analise],Tabela1[Plano de Conta],Análise!$B20,Tabela1[Id],Análise!K$13)</f>
        <v>0</v>
      </c>
      <c r="L20" s="12">
        <f>SUMIFS(Tabela1[Valor_analise],Tabela1[Plano de Conta],Análise!$B20,Tabela1[Id],Análise!L$13)</f>
        <v>0</v>
      </c>
      <c r="M20" s="12">
        <f>SUMIFS(Tabela1[Valor_analise],Tabela1[Plano de Conta],Análise!$B20,Tabela1[Id],Análise!M$13)</f>
        <v>0</v>
      </c>
      <c r="N20" s="12">
        <f>SUMIFS(Tabela1[Valor_analise],Tabela1[Plano de Conta],Análise!$B20,Tabela1[Id],Análise!N$13)</f>
        <v>0</v>
      </c>
      <c r="O20" s="12">
        <f>SUMIFS(Tabela1[Valor_analise],Tabela1[Plano de Conta],Análise!$B20,Tabela1[Id],Análise!O$13)</f>
        <v>0</v>
      </c>
      <c r="P20" s="12">
        <f>SUMIFS(Tabela1[Valor_analise],Tabela1[Plano de Conta],Análise!$B20,Tabela1[Id],Análise!P$13)</f>
        <v>0</v>
      </c>
      <c r="Q20" s="11"/>
      <c r="R20" s="11"/>
      <c r="S20" s="11"/>
      <c r="T20" s="11"/>
      <c r="U20" s="11"/>
    </row>
    <row r="21" spans="2:21" x14ac:dyDescent="0.25">
      <c r="B21" s="11" t="str">
        <f>Planilha1!B6</f>
        <v>Outros Recebimentos 1</v>
      </c>
      <c r="C21" s="12">
        <f>SUMIFS(Tabela1[Valor_analise],Tabela1[Plano de Conta],Análise!$B21,Tabela1[Id],Análise!C$13)</f>
        <v>3500</v>
      </c>
      <c r="D21" s="12">
        <f>SUMIFS(Tabela1[Valor_analise],Tabela1[Plano de Conta],Análise!$B21,Tabela1[Id],Análise!D$13)</f>
        <v>0</v>
      </c>
      <c r="E21" s="12">
        <f>SUMIFS(Tabela1[Valor_analise],Tabela1[Plano de Conta],Análise!$B21,Tabela1[Id],Análise!E$13)</f>
        <v>420</v>
      </c>
      <c r="F21" s="12">
        <f>SUMIFS(Tabela1[Valor_analise],Tabela1[Plano de Conta],Análise!$B21,Tabela1[Id],Análise!F$13)</f>
        <v>0</v>
      </c>
      <c r="G21" s="12">
        <f>SUMIFS(Tabela1[Valor_analise],Tabela1[Plano de Conta],Análise!$B21,Tabela1[Id],Análise!G$13)</f>
        <v>0</v>
      </c>
      <c r="H21" s="12">
        <f>SUMIFS(Tabela1[Valor_analise],Tabela1[Plano de Conta],Análise!$B21,Tabela1[Id],Análise!H$13)</f>
        <v>0</v>
      </c>
      <c r="I21" s="12">
        <f>SUMIFS(Tabela1[Valor_analise],Tabela1[Plano de Conta],Análise!$B21,Tabela1[Id],Análise!I$13)</f>
        <v>0</v>
      </c>
      <c r="J21" s="12">
        <f>SUMIFS(Tabela1[Valor_analise],Tabela1[Plano de Conta],Análise!$B21,Tabela1[Id],Análise!J$13)</f>
        <v>0</v>
      </c>
      <c r="K21" s="12">
        <f>SUMIFS(Tabela1[Valor_analise],Tabela1[Plano de Conta],Análise!$B21,Tabela1[Id],Análise!K$13)</f>
        <v>0</v>
      </c>
      <c r="L21" s="12">
        <f>SUMIFS(Tabela1[Valor_analise],Tabela1[Plano de Conta],Análise!$B21,Tabela1[Id],Análise!L$13)</f>
        <v>0</v>
      </c>
      <c r="M21" s="12">
        <f>SUMIFS(Tabela1[Valor_analise],Tabela1[Plano de Conta],Análise!$B21,Tabela1[Id],Análise!M$13)</f>
        <v>0</v>
      </c>
      <c r="N21" s="12">
        <f>SUMIFS(Tabela1[Valor_analise],Tabela1[Plano de Conta],Análise!$B21,Tabela1[Id],Análise!N$13)</f>
        <v>0</v>
      </c>
      <c r="O21" s="12">
        <f>SUMIFS(Tabela1[Valor_analise],Tabela1[Plano de Conta],Análise!$B21,Tabela1[Id],Análise!O$13)</f>
        <v>0</v>
      </c>
      <c r="P21" s="12">
        <f>SUMIFS(Tabela1[Valor_analise],Tabela1[Plano de Conta],Análise!$B21,Tabela1[Id],Análise!P$13)</f>
        <v>0</v>
      </c>
      <c r="Q21" s="11"/>
      <c r="R21" s="11"/>
      <c r="S21" s="11"/>
      <c r="T21" s="11"/>
      <c r="U21" s="11"/>
    </row>
    <row r="22" spans="2:21" x14ac:dyDescent="0.25">
      <c r="B22" s="11" t="str">
        <f>Planilha1!B7</f>
        <v>Outros Recebimentos 2</v>
      </c>
      <c r="C22" s="12">
        <f>SUMIFS(Tabela1[Valor_analise],Tabela1[Plano de Conta],Análise!$B22,Tabela1[Id],Análise!C$13)</f>
        <v>0</v>
      </c>
      <c r="D22" s="12">
        <f>SUMIFS(Tabela1[Valor_analise],Tabela1[Plano de Conta],Análise!$B22,Tabela1[Id],Análise!D$13)</f>
        <v>0</v>
      </c>
      <c r="E22" s="12">
        <f>SUMIFS(Tabela1[Valor_analise],Tabela1[Plano de Conta],Análise!$B22,Tabela1[Id],Análise!E$13)</f>
        <v>1100</v>
      </c>
      <c r="F22" s="12">
        <f>SUMIFS(Tabela1[Valor_analise],Tabela1[Plano de Conta],Análise!$B22,Tabela1[Id],Análise!F$13)</f>
        <v>0</v>
      </c>
      <c r="G22" s="12">
        <f>SUMIFS(Tabela1[Valor_analise],Tabela1[Plano de Conta],Análise!$B22,Tabela1[Id],Análise!G$13)</f>
        <v>0</v>
      </c>
      <c r="H22" s="12">
        <f>SUMIFS(Tabela1[Valor_analise],Tabela1[Plano de Conta],Análise!$B22,Tabela1[Id],Análise!H$13)</f>
        <v>0</v>
      </c>
      <c r="I22" s="12">
        <f>SUMIFS(Tabela1[Valor_analise],Tabela1[Plano de Conta],Análise!$B22,Tabela1[Id],Análise!I$13)</f>
        <v>0</v>
      </c>
      <c r="J22" s="12">
        <f>SUMIFS(Tabela1[Valor_analise],Tabela1[Plano de Conta],Análise!$B22,Tabela1[Id],Análise!J$13)</f>
        <v>0</v>
      </c>
      <c r="K22" s="12">
        <f>SUMIFS(Tabela1[Valor_analise],Tabela1[Plano de Conta],Análise!$B22,Tabela1[Id],Análise!K$13)</f>
        <v>0</v>
      </c>
      <c r="L22" s="12">
        <f>SUMIFS(Tabela1[Valor_analise],Tabela1[Plano de Conta],Análise!$B22,Tabela1[Id],Análise!L$13)</f>
        <v>0</v>
      </c>
      <c r="M22" s="12">
        <f>SUMIFS(Tabela1[Valor_analise],Tabela1[Plano de Conta],Análise!$B22,Tabela1[Id],Análise!M$13)</f>
        <v>0</v>
      </c>
      <c r="N22" s="12">
        <f>SUMIFS(Tabela1[Valor_analise],Tabela1[Plano de Conta],Análise!$B22,Tabela1[Id],Análise!N$13)</f>
        <v>0</v>
      </c>
      <c r="O22" s="12">
        <f>SUMIFS(Tabela1[Valor_analise],Tabela1[Plano de Conta],Análise!$B22,Tabela1[Id],Análise!O$13)</f>
        <v>0</v>
      </c>
      <c r="P22" s="12">
        <f>SUMIFS(Tabela1[Valor_analise],Tabela1[Plano de Conta],Análise!$B22,Tabela1[Id],Análise!P$13)</f>
        <v>0</v>
      </c>
      <c r="Q22" s="11"/>
      <c r="R22" s="11"/>
      <c r="S22" s="11"/>
      <c r="T22" s="11"/>
      <c r="U22" s="11"/>
    </row>
    <row r="23" spans="2:21" x14ac:dyDescent="0.25">
      <c r="B23" s="11" t="str">
        <f>Planilha1!B8</f>
        <v>Outros Recebimentos 3</v>
      </c>
      <c r="C23" s="12">
        <f>SUMIFS(Tabela1[Valor_analise],Tabela1[Plano de Conta],Análise!$B23,Tabela1[Id],Análise!C$13)</f>
        <v>0</v>
      </c>
      <c r="D23" s="12">
        <f>SUMIFS(Tabela1[Valor_analise],Tabela1[Plano de Conta],Análise!$B23,Tabela1[Id],Análise!D$13)</f>
        <v>0</v>
      </c>
      <c r="E23" s="12">
        <f>SUMIFS(Tabela1[Valor_analise],Tabela1[Plano de Conta],Análise!$B23,Tabela1[Id],Análise!E$13)</f>
        <v>0</v>
      </c>
      <c r="F23" s="12">
        <f>SUMIFS(Tabela1[Valor_analise],Tabela1[Plano de Conta],Análise!$B23,Tabela1[Id],Análise!F$13)</f>
        <v>0</v>
      </c>
      <c r="G23" s="12">
        <f>SUMIFS(Tabela1[Valor_analise],Tabela1[Plano de Conta],Análise!$B23,Tabela1[Id],Análise!G$13)</f>
        <v>0</v>
      </c>
      <c r="H23" s="12">
        <f>SUMIFS(Tabela1[Valor_analise],Tabela1[Plano de Conta],Análise!$B23,Tabela1[Id],Análise!H$13)</f>
        <v>0</v>
      </c>
      <c r="I23" s="12">
        <f>SUMIFS(Tabela1[Valor_analise],Tabela1[Plano de Conta],Análise!$B23,Tabela1[Id],Análise!I$13)</f>
        <v>0</v>
      </c>
      <c r="J23" s="12">
        <f>SUMIFS(Tabela1[Valor_analise],Tabela1[Plano de Conta],Análise!$B23,Tabela1[Id],Análise!J$13)</f>
        <v>0</v>
      </c>
      <c r="K23" s="12">
        <f>SUMIFS(Tabela1[Valor_analise],Tabela1[Plano de Conta],Análise!$B23,Tabela1[Id],Análise!K$13)</f>
        <v>0</v>
      </c>
      <c r="L23" s="12">
        <f>SUMIFS(Tabela1[Valor_analise],Tabela1[Plano de Conta],Análise!$B23,Tabela1[Id],Análise!L$13)</f>
        <v>0</v>
      </c>
      <c r="M23" s="12">
        <f>SUMIFS(Tabela1[Valor_analise],Tabela1[Plano de Conta],Análise!$B23,Tabela1[Id],Análise!M$13)</f>
        <v>0</v>
      </c>
      <c r="N23" s="12">
        <f>SUMIFS(Tabela1[Valor_analise],Tabela1[Plano de Conta],Análise!$B23,Tabela1[Id],Análise!N$13)</f>
        <v>0</v>
      </c>
      <c r="O23" s="12">
        <f>SUMIFS(Tabela1[Valor_analise],Tabela1[Plano de Conta],Análise!$B23,Tabela1[Id],Análise!O$13)</f>
        <v>0</v>
      </c>
      <c r="P23" s="12">
        <f>SUMIFS(Tabela1[Valor_analise],Tabela1[Plano de Conta],Análise!$B23,Tabela1[Id],Análise!P$13)</f>
        <v>0</v>
      </c>
      <c r="Q23" s="11"/>
      <c r="R23" s="11"/>
      <c r="S23" s="11"/>
      <c r="T23" s="11"/>
      <c r="U23" s="11"/>
    </row>
    <row r="24" spans="2:21" x14ac:dyDescent="0.25">
      <c r="B24" s="11" t="str">
        <f>Planilha1!B9</f>
        <v>Outros Recebimentos 4</v>
      </c>
      <c r="C24" s="12">
        <f>SUMIFS(Tabela1[Valor_analise],Tabela1[Plano de Conta],Análise!$B24,Tabela1[Id],Análise!C$13)</f>
        <v>0</v>
      </c>
      <c r="D24" s="12">
        <f>SUMIFS(Tabela1[Valor_analise],Tabela1[Plano de Conta],Análise!$B24,Tabela1[Id],Análise!D$13)</f>
        <v>0</v>
      </c>
      <c r="E24" s="12">
        <f>SUMIFS(Tabela1[Valor_analise],Tabela1[Plano de Conta],Análise!$B24,Tabela1[Id],Análise!E$13)</f>
        <v>0</v>
      </c>
      <c r="F24" s="12">
        <f>SUMIFS(Tabela1[Valor_analise],Tabela1[Plano de Conta],Análise!$B24,Tabela1[Id],Análise!F$13)</f>
        <v>0</v>
      </c>
      <c r="G24" s="12">
        <f>SUMIFS(Tabela1[Valor_analise],Tabela1[Plano de Conta],Análise!$B24,Tabela1[Id],Análise!G$13)</f>
        <v>0</v>
      </c>
      <c r="H24" s="12">
        <f>SUMIFS(Tabela1[Valor_analise],Tabela1[Plano de Conta],Análise!$B24,Tabela1[Id],Análise!H$13)</f>
        <v>0</v>
      </c>
      <c r="I24" s="12">
        <f>SUMIFS(Tabela1[Valor_analise],Tabela1[Plano de Conta],Análise!$B24,Tabela1[Id],Análise!I$13)</f>
        <v>0</v>
      </c>
      <c r="J24" s="12">
        <f>SUMIFS(Tabela1[Valor_analise],Tabela1[Plano de Conta],Análise!$B24,Tabela1[Id],Análise!J$13)</f>
        <v>0</v>
      </c>
      <c r="K24" s="12">
        <f>SUMIFS(Tabela1[Valor_analise],Tabela1[Plano de Conta],Análise!$B24,Tabela1[Id],Análise!K$13)</f>
        <v>0</v>
      </c>
      <c r="L24" s="12">
        <f>SUMIFS(Tabela1[Valor_analise],Tabela1[Plano de Conta],Análise!$B24,Tabela1[Id],Análise!L$13)</f>
        <v>0</v>
      </c>
      <c r="M24" s="12">
        <f>SUMIFS(Tabela1[Valor_analise],Tabela1[Plano de Conta],Análise!$B24,Tabela1[Id],Análise!M$13)</f>
        <v>0</v>
      </c>
      <c r="N24" s="12">
        <f>SUMIFS(Tabela1[Valor_analise],Tabela1[Plano de Conta],Análise!$B24,Tabela1[Id],Análise!N$13)</f>
        <v>0</v>
      </c>
      <c r="O24" s="12">
        <f>SUMIFS(Tabela1[Valor_analise],Tabela1[Plano de Conta],Análise!$B24,Tabela1[Id],Análise!O$13)</f>
        <v>0</v>
      </c>
      <c r="P24" s="12">
        <f>SUMIFS(Tabela1[Valor_analise],Tabela1[Plano de Conta],Análise!$B24,Tabela1[Id],Análise!P$13)</f>
        <v>0</v>
      </c>
      <c r="Q24" s="11"/>
      <c r="R24" s="11"/>
      <c r="S24" s="11"/>
      <c r="T24" s="11"/>
      <c r="U24" s="11"/>
    </row>
    <row r="25" spans="2:21" x14ac:dyDescent="0.25">
      <c r="B25" s="11" t="str">
        <f>Planilha1!B10</f>
        <v>Outros Recebimentos 5</v>
      </c>
      <c r="C25" s="12">
        <f>SUMIFS(Tabela1[Valor_analise],Tabela1[Plano de Conta],Análise!$B25,Tabela1[Id],Análise!C$13)</f>
        <v>0</v>
      </c>
      <c r="D25" s="12">
        <f>SUMIFS(Tabela1[Valor_analise],Tabela1[Plano de Conta],Análise!$B25,Tabela1[Id],Análise!D$13)</f>
        <v>0</v>
      </c>
      <c r="E25" s="12">
        <f>SUMIFS(Tabela1[Valor_analise],Tabela1[Plano de Conta],Análise!$B25,Tabela1[Id],Análise!E$13)</f>
        <v>0</v>
      </c>
      <c r="F25" s="12">
        <f>SUMIFS(Tabela1[Valor_analise],Tabela1[Plano de Conta],Análise!$B25,Tabela1[Id],Análise!F$13)</f>
        <v>0</v>
      </c>
      <c r="G25" s="12">
        <f>SUMIFS(Tabela1[Valor_analise],Tabela1[Plano de Conta],Análise!$B25,Tabela1[Id],Análise!G$13)</f>
        <v>0</v>
      </c>
      <c r="H25" s="12">
        <f>SUMIFS(Tabela1[Valor_analise],Tabela1[Plano de Conta],Análise!$B25,Tabela1[Id],Análise!H$13)</f>
        <v>0</v>
      </c>
      <c r="I25" s="12">
        <f>SUMIFS(Tabela1[Valor_analise],Tabela1[Plano de Conta],Análise!$B25,Tabela1[Id],Análise!I$13)</f>
        <v>0</v>
      </c>
      <c r="J25" s="12">
        <f>SUMIFS(Tabela1[Valor_analise],Tabela1[Plano de Conta],Análise!$B25,Tabela1[Id],Análise!J$13)</f>
        <v>0</v>
      </c>
      <c r="K25" s="12">
        <f>SUMIFS(Tabela1[Valor_analise],Tabela1[Plano de Conta],Análise!$B25,Tabela1[Id],Análise!K$13)</f>
        <v>0</v>
      </c>
      <c r="L25" s="12">
        <f>SUMIFS(Tabela1[Valor_analise],Tabela1[Plano de Conta],Análise!$B25,Tabela1[Id],Análise!L$13)</f>
        <v>0</v>
      </c>
      <c r="M25" s="12">
        <f>SUMIFS(Tabela1[Valor_analise],Tabela1[Plano de Conta],Análise!$B25,Tabela1[Id],Análise!M$13)</f>
        <v>0</v>
      </c>
      <c r="N25" s="12">
        <f>SUMIFS(Tabela1[Valor_analise],Tabela1[Plano de Conta],Análise!$B25,Tabela1[Id],Análise!N$13)</f>
        <v>0</v>
      </c>
      <c r="O25" s="12">
        <f>SUMIFS(Tabela1[Valor_analise],Tabela1[Plano de Conta],Análise!$B25,Tabela1[Id],Análise!O$13)</f>
        <v>0</v>
      </c>
      <c r="P25" s="12">
        <f>SUMIFS(Tabela1[Valor_analise],Tabela1[Plano de Conta],Análise!$B25,Tabela1[Id],Análise!P$13)</f>
        <v>0</v>
      </c>
      <c r="Q25" s="11"/>
      <c r="R25" s="11"/>
      <c r="S25" s="11"/>
      <c r="T25" s="11"/>
      <c r="U25" s="11"/>
    </row>
    <row r="26" spans="2:21" x14ac:dyDescent="0.25">
      <c r="B26" s="11" t="str">
        <f>Planilha1!B11</f>
        <v>Outros Recebimentos 6</v>
      </c>
      <c r="C26" s="12">
        <f>SUMIFS(Tabela1[Valor_analise],Tabela1[Plano de Conta],Análise!$B26,Tabela1[Id],Análise!C$13)</f>
        <v>0</v>
      </c>
      <c r="D26" s="12">
        <f>SUMIFS(Tabela1[Valor_analise],Tabela1[Plano de Conta],Análise!$B26,Tabela1[Id],Análise!D$13)</f>
        <v>0</v>
      </c>
      <c r="E26" s="12">
        <f>SUMIFS(Tabela1[Valor_analise],Tabela1[Plano de Conta],Análise!$B26,Tabela1[Id],Análise!E$13)</f>
        <v>0</v>
      </c>
      <c r="F26" s="12">
        <f>SUMIFS(Tabela1[Valor_analise],Tabela1[Plano de Conta],Análise!$B26,Tabela1[Id],Análise!F$13)</f>
        <v>0</v>
      </c>
      <c r="G26" s="12">
        <f>SUMIFS(Tabela1[Valor_analise],Tabela1[Plano de Conta],Análise!$B26,Tabela1[Id],Análise!G$13)</f>
        <v>0</v>
      </c>
      <c r="H26" s="12">
        <f>SUMIFS(Tabela1[Valor_analise],Tabela1[Plano de Conta],Análise!$B26,Tabela1[Id],Análise!H$13)</f>
        <v>0</v>
      </c>
      <c r="I26" s="12">
        <f>SUMIFS(Tabela1[Valor_analise],Tabela1[Plano de Conta],Análise!$B26,Tabela1[Id],Análise!I$13)</f>
        <v>0</v>
      </c>
      <c r="J26" s="12">
        <f>SUMIFS(Tabela1[Valor_analise],Tabela1[Plano de Conta],Análise!$B26,Tabela1[Id],Análise!J$13)</f>
        <v>0</v>
      </c>
      <c r="K26" s="12">
        <f>SUMIFS(Tabela1[Valor_analise],Tabela1[Plano de Conta],Análise!$B26,Tabela1[Id],Análise!K$13)</f>
        <v>0</v>
      </c>
      <c r="L26" s="12">
        <f>SUMIFS(Tabela1[Valor_analise],Tabela1[Plano de Conta],Análise!$B26,Tabela1[Id],Análise!L$13)</f>
        <v>0</v>
      </c>
      <c r="M26" s="12">
        <f>SUMIFS(Tabela1[Valor_analise],Tabela1[Plano de Conta],Análise!$B26,Tabela1[Id],Análise!M$13)</f>
        <v>0</v>
      </c>
      <c r="N26" s="12">
        <f>SUMIFS(Tabela1[Valor_analise],Tabela1[Plano de Conta],Análise!$B26,Tabela1[Id],Análise!N$13)</f>
        <v>0</v>
      </c>
      <c r="O26" s="12">
        <f>SUMIFS(Tabela1[Valor_analise],Tabela1[Plano de Conta],Análise!$B26,Tabela1[Id],Análise!O$13)</f>
        <v>0</v>
      </c>
      <c r="P26" s="12">
        <f>SUMIFS(Tabela1[Valor_analise],Tabela1[Plano de Conta],Análise!$B26,Tabela1[Id],Análise!P$13)</f>
        <v>0</v>
      </c>
      <c r="Q26" s="11"/>
      <c r="R26" s="11"/>
      <c r="S26" s="11"/>
      <c r="T26" s="11"/>
      <c r="U26" s="11"/>
    </row>
    <row r="27" spans="2:21" x14ac:dyDescent="0.25">
      <c r="B27" s="11" t="str">
        <f>Planilha1!B12</f>
        <v>Outros Recebimentos 7</v>
      </c>
      <c r="C27" s="12">
        <f>SUMIFS(Tabela1[Valor_analise],Tabela1[Plano de Conta],Análise!$B27,Tabela1[Id],Análise!C$13)</f>
        <v>0</v>
      </c>
      <c r="D27" s="12">
        <f>SUMIFS(Tabela1[Valor_analise],Tabela1[Plano de Conta],Análise!$B27,Tabela1[Id],Análise!D$13)</f>
        <v>0</v>
      </c>
      <c r="E27" s="12">
        <f>SUMIFS(Tabela1[Valor_analise],Tabela1[Plano de Conta],Análise!$B27,Tabela1[Id],Análise!E$13)</f>
        <v>0</v>
      </c>
      <c r="F27" s="12">
        <f>SUMIFS(Tabela1[Valor_analise],Tabela1[Plano de Conta],Análise!$B27,Tabela1[Id],Análise!F$13)</f>
        <v>0</v>
      </c>
      <c r="G27" s="12">
        <f>SUMIFS(Tabela1[Valor_analise],Tabela1[Plano de Conta],Análise!$B27,Tabela1[Id],Análise!G$13)</f>
        <v>0</v>
      </c>
      <c r="H27" s="12">
        <f>SUMIFS(Tabela1[Valor_analise],Tabela1[Plano de Conta],Análise!$B27,Tabela1[Id],Análise!H$13)</f>
        <v>0</v>
      </c>
      <c r="I27" s="12">
        <f>SUMIFS(Tabela1[Valor_analise],Tabela1[Plano de Conta],Análise!$B27,Tabela1[Id],Análise!I$13)</f>
        <v>0</v>
      </c>
      <c r="J27" s="12">
        <f>SUMIFS(Tabela1[Valor_analise],Tabela1[Plano de Conta],Análise!$B27,Tabela1[Id],Análise!J$13)</f>
        <v>0</v>
      </c>
      <c r="K27" s="12">
        <f>SUMIFS(Tabela1[Valor_analise],Tabela1[Plano de Conta],Análise!$B27,Tabela1[Id],Análise!K$13)</f>
        <v>0</v>
      </c>
      <c r="L27" s="12">
        <f>SUMIFS(Tabela1[Valor_analise],Tabela1[Plano de Conta],Análise!$B27,Tabela1[Id],Análise!L$13)</f>
        <v>0</v>
      </c>
      <c r="M27" s="12">
        <f>SUMIFS(Tabela1[Valor_analise],Tabela1[Plano de Conta],Análise!$B27,Tabela1[Id],Análise!M$13)</f>
        <v>0</v>
      </c>
      <c r="N27" s="12">
        <f>SUMIFS(Tabela1[Valor_analise],Tabela1[Plano de Conta],Análise!$B27,Tabela1[Id],Análise!N$13)</f>
        <v>0</v>
      </c>
      <c r="O27" s="12">
        <f>SUMIFS(Tabela1[Valor_analise],Tabela1[Plano de Conta],Análise!$B27,Tabela1[Id],Análise!O$13)</f>
        <v>0</v>
      </c>
      <c r="P27" s="12">
        <f>SUMIFS(Tabela1[Valor_analise],Tabela1[Plano de Conta],Análise!$B27,Tabela1[Id],Análise!P$13)</f>
        <v>0</v>
      </c>
      <c r="Q27" s="11"/>
      <c r="R27" s="11"/>
      <c r="S27" s="11"/>
      <c r="T27" s="11"/>
      <c r="U27" s="11"/>
    </row>
    <row r="28" spans="2:21" x14ac:dyDescent="0.25">
      <c r="B28" s="11" t="str">
        <f>Planilha1!B13</f>
        <v>Outros Recebimentos 8</v>
      </c>
      <c r="C28" s="12">
        <f>SUMIFS(Tabela1[Valor_analise],Tabela1[Plano de Conta],Análise!$B28,Tabela1[Id],Análise!C$13)</f>
        <v>0</v>
      </c>
      <c r="D28" s="12">
        <f>SUMIFS(Tabela1[Valor_analise],Tabela1[Plano de Conta],Análise!$B28,Tabela1[Id],Análise!D$13)</f>
        <v>0</v>
      </c>
      <c r="E28" s="12">
        <f>SUMIFS(Tabela1[Valor_analise],Tabela1[Plano de Conta],Análise!$B28,Tabela1[Id],Análise!E$13)</f>
        <v>0</v>
      </c>
      <c r="F28" s="12">
        <f>SUMIFS(Tabela1[Valor_analise],Tabela1[Plano de Conta],Análise!$B28,Tabela1[Id],Análise!F$13)</f>
        <v>0</v>
      </c>
      <c r="G28" s="12">
        <f>SUMIFS(Tabela1[Valor_analise],Tabela1[Plano de Conta],Análise!$B28,Tabela1[Id],Análise!G$13)</f>
        <v>0</v>
      </c>
      <c r="H28" s="12">
        <f>SUMIFS(Tabela1[Valor_analise],Tabela1[Plano de Conta],Análise!$B28,Tabela1[Id],Análise!H$13)</f>
        <v>0</v>
      </c>
      <c r="I28" s="12">
        <f>SUMIFS(Tabela1[Valor_analise],Tabela1[Plano de Conta],Análise!$B28,Tabela1[Id],Análise!I$13)</f>
        <v>0</v>
      </c>
      <c r="J28" s="12">
        <f>SUMIFS(Tabela1[Valor_analise],Tabela1[Plano de Conta],Análise!$B28,Tabela1[Id],Análise!J$13)</f>
        <v>0</v>
      </c>
      <c r="K28" s="12">
        <f>SUMIFS(Tabela1[Valor_analise],Tabela1[Plano de Conta],Análise!$B28,Tabela1[Id],Análise!K$13)</f>
        <v>0</v>
      </c>
      <c r="L28" s="12">
        <f>SUMIFS(Tabela1[Valor_analise],Tabela1[Plano de Conta],Análise!$B28,Tabela1[Id],Análise!L$13)</f>
        <v>0</v>
      </c>
      <c r="M28" s="12">
        <f>SUMIFS(Tabela1[Valor_analise],Tabela1[Plano de Conta],Análise!$B28,Tabela1[Id],Análise!M$13)</f>
        <v>0</v>
      </c>
      <c r="N28" s="12">
        <f>SUMIFS(Tabela1[Valor_analise],Tabela1[Plano de Conta],Análise!$B28,Tabela1[Id],Análise!N$13)</f>
        <v>0</v>
      </c>
      <c r="O28" s="12">
        <f>SUMIFS(Tabela1[Valor_analise],Tabela1[Plano de Conta],Análise!$B28,Tabela1[Id],Análise!O$13)</f>
        <v>0</v>
      </c>
      <c r="P28" s="12">
        <f>SUMIFS(Tabela1[Valor_analise],Tabela1[Plano de Conta],Análise!$B28,Tabela1[Id],Análise!P$13)</f>
        <v>0</v>
      </c>
      <c r="Q28" s="11"/>
      <c r="R28" s="11"/>
      <c r="S28" s="11"/>
      <c r="T28" s="11"/>
      <c r="U28" s="11"/>
    </row>
    <row r="29" spans="2:21" x14ac:dyDescent="0.25">
      <c r="B29" s="11" t="str">
        <f>Planilha1!B14</f>
        <v>Outros Recebimentos 9</v>
      </c>
      <c r="C29" s="12">
        <f>SUMIFS(Tabela1[Valor_analise],Tabela1[Plano de Conta],Análise!$B29,Tabela1[Id],Análise!C$13)</f>
        <v>0</v>
      </c>
      <c r="D29" s="12">
        <f>SUMIFS(Tabela1[Valor_analise],Tabela1[Plano de Conta],Análise!$B29,Tabela1[Id],Análise!D$13)</f>
        <v>0</v>
      </c>
      <c r="E29" s="12">
        <f>SUMIFS(Tabela1[Valor_analise],Tabela1[Plano de Conta],Análise!$B29,Tabela1[Id],Análise!E$13)</f>
        <v>0</v>
      </c>
      <c r="F29" s="12">
        <f>SUMIFS(Tabela1[Valor_analise],Tabela1[Plano de Conta],Análise!$B29,Tabela1[Id],Análise!F$13)</f>
        <v>0</v>
      </c>
      <c r="G29" s="12">
        <f>SUMIFS(Tabela1[Valor_analise],Tabela1[Plano de Conta],Análise!$B29,Tabela1[Id],Análise!G$13)</f>
        <v>0</v>
      </c>
      <c r="H29" s="12">
        <f>SUMIFS(Tabela1[Valor_analise],Tabela1[Plano de Conta],Análise!$B29,Tabela1[Id],Análise!H$13)</f>
        <v>0</v>
      </c>
      <c r="I29" s="12">
        <f>SUMIFS(Tabela1[Valor_analise],Tabela1[Plano de Conta],Análise!$B29,Tabela1[Id],Análise!I$13)</f>
        <v>0</v>
      </c>
      <c r="J29" s="12">
        <f>SUMIFS(Tabela1[Valor_analise],Tabela1[Plano de Conta],Análise!$B29,Tabela1[Id],Análise!J$13)</f>
        <v>0</v>
      </c>
      <c r="K29" s="12">
        <f>SUMIFS(Tabela1[Valor_analise],Tabela1[Plano de Conta],Análise!$B29,Tabela1[Id],Análise!K$13)</f>
        <v>0</v>
      </c>
      <c r="L29" s="12">
        <f>SUMIFS(Tabela1[Valor_analise],Tabela1[Plano de Conta],Análise!$B29,Tabela1[Id],Análise!L$13)</f>
        <v>0</v>
      </c>
      <c r="M29" s="12">
        <f>SUMIFS(Tabela1[Valor_analise],Tabela1[Plano de Conta],Análise!$B29,Tabela1[Id],Análise!M$13)</f>
        <v>0</v>
      </c>
      <c r="N29" s="12">
        <f>SUMIFS(Tabela1[Valor_analise],Tabela1[Plano de Conta],Análise!$B29,Tabela1[Id],Análise!N$13)</f>
        <v>0</v>
      </c>
      <c r="O29" s="12">
        <f>SUMIFS(Tabela1[Valor_analise],Tabela1[Plano de Conta],Análise!$B29,Tabela1[Id],Análise!O$13)</f>
        <v>0</v>
      </c>
      <c r="P29" s="12">
        <f>SUMIFS(Tabela1[Valor_analise],Tabela1[Plano de Conta],Análise!$B29,Tabela1[Id],Análise!P$13)</f>
        <v>0</v>
      </c>
      <c r="Q29" s="11"/>
      <c r="R29" s="11"/>
      <c r="S29" s="11"/>
      <c r="T29" s="11"/>
      <c r="U29" s="11"/>
    </row>
    <row r="30" spans="2:21" x14ac:dyDescent="0.25">
      <c r="B30" s="11" t="str">
        <f>Planilha1!B15</f>
        <v>Outros Recebimentos 10</v>
      </c>
      <c r="C30" s="12">
        <f>SUMIFS(Tabela1[Valor_analise],Tabela1[Plano de Conta],Análise!$B30,Tabela1[Id],Análise!C$13)</f>
        <v>0</v>
      </c>
      <c r="D30" s="12">
        <f>SUMIFS(Tabela1[Valor_analise],Tabela1[Plano de Conta],Análise!$B30,Tabela1[Id],Análise!D$13)</f>
        <v>0</v>
      </c>
      <c r="E30" s="12">
        <f>SUMIFS(Tabela1[Valor_analise],Tabela1[Plano de Conta],Análise!$B30,Tabela1[Id],Análise!E$13)</f>
        <v>0</v>
      </c>
      <c r="F30" s="12">
        <f>SUMIFS(Tabela1[Valor_analise],Tabela1[Plano de Conta],Análise!$B30,Tabela1[Id],Análise!F$13)</f>
        <v>0</v>
      </c>
      <c r="G30" s="12">
        <f>SUMIFS(Tabela1[Valor_analise],Tabela1[Plano de Conta],Análise!$B30,Tabela1[Id],Análise!G$13)</f>
        <v>0</v>
      </c>
      <c r="H30" s="12">
        <f>SUMIFS(Tabela1[Valor_analise],Tabela1[Plano de Conta],Análise!$B30,Tabela1[Id],Análise!H$13)</f>
        <v>0</v>
      </c>
      <c r="I30" s="12">
        <f>SUMIFS(Tabela1[Valor_analise],Tabela1[Plano de Conta],Análise!$B30,Tabela1[Id],Análise!I$13)</f>
        <v>0</v>
      </c>
      <c r="J30" s="12">
        <f>SUMIFS(Tabela1[Valor_analise],Tabela1[Plano de Conta],Análise!$B30,Tabela1[Id],Análise!J$13)</f>
        <v>0</v>
      </c>
      <c r="K30" s="12">
        <f>SUMIFS(Tabela1[Valor_analise],Tabela1[Plano de Conta],Análise!$B30,Tabela1[Id],Análise!K$13)</f>
        <v>0</v>
      </c>
      <c r="L30" s="12">
        <f>SUMIFS(Tabela1[Valor_analise],Tabela1[Plano de Conta],Análise!$B30,Tabela1[Id],Análise!L$13)</f>
        <v>0</v>
      </c>
      <c r="M30" s="12">
        <f>SUMIFS(Tabela1[Valor_analise],Tabela1[Plano de Conta],Análise!$B30,Tabela1[Id],Análise!M$13)</f>
        <v>0</v>
      </c>
      <c r="N30" s="12">
        <f>SUMIFS(Tabela1[Valor_analise],Tabela1[Plano de Conta],Análise!$B30,Tabela1[Id],Análise!N$13)</f>
        <v>0</v>
      </c>
      <c r="O30" s="12">
        <f>SUMIFS(Tabela1[Valor_analise],Tabela1[Plano de Conta],Análise!$B30,Tabela1[Id],Análise!O$13)</f>
        <v>0</v>
      </c>
      <c r="P30" s="12">
        <f>SUMIFS(Tabela1[Valor_analise],Tabela1[Plano de Conta],Análise!$B30,Tabela1[Id],Análise!P$13)</f>
        <v>0</v>
      </c>
      <c r="Q30" s="11"/>
      <c r="R30" s="11"/>
      <c r="S30" s="11"/>
      <c r="T30" s="11"/>
      <c r="U30" s="11"/>
    </row>
    <row r="31" spans="2:21" x14ac:dyDescent="0.25">
      <c r="B31" s="11" t="str">
        <f>Planilha1!B16</f>
        <v>Outros Recebimentos 11</v>
      </c>
      <c r="C31" s="12">
        <f>SUMIFS(Tabela1[Valor_analise],Tabela1[Plano de Conta],Análise!$B31,Tabela1[Id],Análise!C$13)</f>
        <v>0</v>
      </c>
      <c r="D31" s="12">
        <f>SUMIFS(Tabela1[Valor_analise],Tabela1[Plano de Conta],Análise!$B31,Tabela1[Id],Análise!D$13)</f>
        <v>0</v>
      </c>
      <c r="E31" s="12">
        <f>SUMIFS(Tabela1[Valor_analise],Tabela1[Plano de Conta],Análise!$B31,Tabela1[Id],Análise!E$13)</f>
        <v>0</v>
      </c>
      <c r="F31" s="12">
        <f>SUMIFS(Tabela1[Valor_analise],Tabela1[Plano de Conta],Análise!$B31,Tabela1[Id],Análise!F$13)</f>
        <v>0</v>
      </c>
      <c r="G31" s="12">
        <f>SUMIFS(Tabela1[Valor_analise],Tabela1[Plano de Conta],Análise!$B31,Tabela1[Id],Análise!G$13)</f>
        <v>0</v>
      </c>
      <c r="H31" s="12">
        <f>SUMIFS(Tabela1[Valor_analise],Tabela1[Plano de Conta],Análise!$B31,Tabela1[Id],Análise!H$13)</f>
        <v>0</v>
      </c>
      <c r="I31" s="12">
        <f>SUMIFS(Tabela1[Valor_analise],Tabela1[Plano de Conta],Análise!$B31,Tabela1[Id],Análise!I$13)</f>
        <v>0</v>
      </c>
      <c r="J31" s="12">
        <f>SUMIFS(Tabela1[Valor_analise],Tabela1[Plano de Conta],Análise!$B31,Tabela1[Id],Análise!J$13)</f>
        <v>0</v>
      </c>
      <c r="K31" s="12">
        <f>SUMIFS(Tabela1[Valor_analise],Tabela1[Plano de Conta],Análise!$B31,Tabela1[Id],Análise!K$13)</f>
        <v>0</v>
      </c>
      <c r="L31" s="12">
        <f>SUMIFS(Tabela1[Valor_analise],Tabela1[Plano de Conta],Análise!$B31,Tabela1[Id],Análise!L$13)</f>
        <v>0</v>
      </c>
      <c r="M31" s="12">
        <f>SUMIFS(Tabela1[Valor_analise],Tabela1[Plano de Conta],Análise!$B31,Tabela1[Id],Análise!M$13)</f>
        <v>0</v>
      </c>
      <c r="N31" s="12">
        <f>SUMIFS(Tabela1[Valor_analise],Tabela1[Plano de Conta],Análise!$B31,Tabela1[Id],Análise!N$13)</f>
        <v>0</v>
      </c>
      <c r="O31" s="12">
        <f>SUMIFS(Tabela1[Valor_analise],Tabela1[Plano de Conta],Análise!$B31,Tabela1[Id],Análise!O$13)</f>
        <v>0</v>
      </c>
      <c r="P31" s="12">
        <f>SUMIFS(Tabela1[Valor_analise],Tabela1[Plano de Conta],Análise!$B31,Tabela1[Id],Análise!P$13)</f>
        <v>0</v>
      </c>
      <c r="Q31" s="11"/>
      <c r="R31" s="11"/>
      <c r="S31" s="11"/>
      <c r="T31" s="11"/>
      <c r="U31" s="11"/>
    </row>
    <row r="32" spans="2:21" x14ac:dyDescent="0.25">
      <c r="B32" s="11" t="str">
        <f>Planilha1!B17</f>
        <v>Outros Recebimentos 12</v>
      </c>
      <c r="C32" s="12">
        <f>SUMIFS(Tabela1[Valor_analise],Tabela1[Plano de Conta],Análise!$B32,Tabela1[Id],Análise!C$13)</f>
        <v>0</v>
      </c>
      <c r="D32" s="12">
        <f>SUMIFS(Tabela1[Valor_analise],Tabela1[Plano de Conta],Análise!$B32,Tabela1[Id],Análise!D$13)</f>
        <v>0</v>
      </c>
      <c r="E32" s="12">
        <f>SUMIFS(Tabela1[Valor_analise],Tabela1[Plano de Conta],Análise!$B32,Tabela1[Id],Análise!E$13)</f>
        <v>0</v>
      </c>
      <c r="F32" s="12">
        <f>SUMIFS(Tabela1[Valor_analise],Tabela1[Plano de Conta],Análise!$B32,Tabela1[Id],Análise!F$13)</f>
        <v>0</v>
      </c>
      <c r="G32" s="12">
        <f>SUMIFS(Tabela1[Valor_analise],Tabela1[Plano de Conta],Análise!$B32,Tabela1[Id],Análise!G$13)</f>
        <v>0</v>
      </c>
      <c r="H32" s="12">
        <f>SUMIFS(Tabela1[Valor_analise],Tabela1[Plano de Conta],Análise!$B32,Tabela1[Id],Análise!H$13)</f>
        <v>0</v>
      </c>
      <c r="I32" s="12">
        <f>SUMIFS(Tabela1[Valor_analise],Tabela1[Plano de Conta],Análise!$B32,Tabela1[Id],Análise!I$13)</f>
        <v>0</v>
      </c>
      <c r="J32" s="12">
        <f>SUMIFS(Tabela1[Valor_analise],Tabela1[Plano de Conta],Análise!$B32,Tabela1[Id],Análise!J$13)</f>
        <v>0</v>
      </c>
      <c r="K32" s="12">
        <f>SUMIFS(Tabela1[Valor_analise],Tabela1[Plano de Conta],Análise!$B32,Tabela1[Id],Análise!K$13)</f>
        <v>0</v>
      </c>
      <c r="L32" s="12">
        <f>SUMIFS(Tabela1[Valor_analise],Tabela1[Plano de Conta],Análise!$B32,Tabela1[Id],Análise!L$13)</f>
        <v>0</v>
      </c>
      <c r="M32" s="12">
        <f>SUMIFS(Tabela1[Valor_analise],Tabela1[Plano de Conta],Análise!$B32,Tabela1[Id],Análise!M$13)</f>
        <v>0</v>
      </c>
      <c r="N32" s="12">
        <f>SUMIFS(Tabela1[Valor_analise],Tabela1[Plano de Conta],Análise!$B32,Tabela1[Id],Análise!N$13)</f>
        <v>0</v>
      </c>
      <c r="O32" s="12">
        <f>SUMIFS(Tabela1[Valor_analise],Tabela1[Plano de Conta],Análise!$B32,Tabela1[Id],Análise!O$13)</f>
        <v>0</v>
      </c>
      <c r="P32" s="12">
        <f>SUMIFS(Tabela1[Valor_analise],Tabela1[Plano de Conta],Análise!$B32,Tabela1[Id],Análise!P$13)</f>
        <v>0</v>
      </c>
      <c r="Q32" s="11"/>
      <c r="R32" s="11"/>
      <c r="S32" s="11"/>
      <c r="T32" s="11"/>
      <c r="U32" s="11"/>
    </row>
    <row r="33" spans="2:21" x14ac:dyDescent="0.25">
      <c r="B33" s="11" t="str">
        <f>Planilha1!B18</f>
        <v>Outros Recebimentos 13</v>
      </c>
      <c r="C33" s="12">
        <f>SUMIFS(Tabela1[Valor_analise],Tabela1[Plano de Conta],Análise!$B33,Tabela1[Id],Análise!C$13)</f>
        <v>0</v>
      </c>
      <c r="D33" s="12">
        <f>SUMIFS(Tabela1[Valor_analise],Tabela1[Plano de Conta],Análise!$B33,Tabela1[Id],Análise!D$13)</f>
        <v>0</v>
      </c>
      <c r="E33" s="12">
        <f>SUMIFS(Tabela1[Valor_analise],Tabela1[Plano de Conta],Análise!$B33,Tabela1[Id],Análise!E$13)</f>
        <v>0</v>
      </c>
      <c r="F33" s="12">
        <f>SUMIFS(Tabela1[Valor_analise],Tabela1[Plano de Conta],Análise!$B33,Tabela1[Id],Análise!F$13)</f>
        <v>0</v>
      </c>
      <c r="G33" s="12">
        <f>SUMIFS(Tabela1[Valor_analise],Tabela1[Plano de Conta],Análise!$B33,Tabela1[Id],Análise!G$13)</f>
        <v>0</v>
      </c>
      <c r="H33" s="12">
        <f>SUMIFS(Tabela1[Valor_analise],Tabela1[Plano de Conta],Análise!$B33,Tabela1[Id],Análise!H$13)</f>
        <v>0</v>
      </c>
      <c r="I33" s="12">
        <f>SUMIFS(Tabela1[Valor_analise],Tabela1[Plano de Conta],Análise!$B33,Tabela1[Id],Análise!I$13)</f>
        <v>0</v>
      </c>
      <c r="J33" s="12">
        <f>SUMIFS(Tabela1[Valor_analise],Tabela1[Plano de Conta],Análise!$B33,Tabela1[Id],Análise!J$13)</f>
        <v>0</v>
      </c>
      <c r="K33" s="12">
        <f>SUMIFS(Tabela1[Valor_analise],Tabela1[Plano de Conta],Análise!$B33,Tabela1[Id],Análise!K$13)</f>
        <v>0</v>
      </c>
      <c r="L33" s="12">
        <f>SUMIFS(Tabela1[Valor_analise],Tabela1[Plano de Conta],Análise!$B33,Tabela1[Id],Análise!L$13)</f>
        <v>0</v>
      </c>
      <c r="M33" s="12">
        <f>SUMIFS(Tabela1[Valor_analise],Tabela1[Plano de Conta],Análise!$B33,Tabela1[Id],Análise!M$13)</f>
        <v>0</v>
      </c>
      <c r="N33" s="12">
        <f>SUMIFS(Tabela1[Valor_analise],Tabela1[Plano de Conta],Análise!$B33,Tabela1[Id],Análise!N$13)</f>
        <v>0</v>
      </c>
      <c r="O33" s="12">
        <f>SUMIFS(Tabela1[Valor_analise],Tabela1[Plano de Conta],Análise!$B33,Tabela1[Id],Análise!O$13)</f>
        <v>0</v>
      </c>
      <c r="P33" s="12">
        <f>SUMIFS(Tabela1[Valor_analise],Tabela1[Plano de Conta],Análise!$B33,Tabela1[Id],Análise!P$13)</f>
        <v>0</v>
      </c>
      <c r="Q33" s="11"/>
      <c r="R33" s="11"/>
      <c r="S33" s="11"/>
      <c r="T33" s="11"/>
      <c r="U33" s="11"/>
    </row>
    <row r="34" spans="2:21" ht="15.75" x14ac:dyDescent="0.25">
      <c r="B34" s="13" t="s">
        <v>2</v>
      </c>
      <c r="C34" s="14">
        <f>SUM(C35:C51)</f>
        <v>4428</v>
      </c>
      <c r="D34" s="14">
        <f>SUM(D35:D51)</f>
        <v>5618</v>
      </c>
      <c r="E34" s="14">
        <f t="shared" ref="E34:U34" si="5">SUM(E35:E51)</f>
        <v>2841</v>
      </c>
      <c r="F34" s="14">
        <f t="shared" si="5"/>
        <v>0</v>
      </c>
      <c r="G34" s="14">
        <f t="shared" si="5"/>
        <v>0</v>
      </c>
      <c r="H34" s="14">
        <f t="shared" si="5"/>
        <v>0</v>
      </c>
      <c r="I34" s="14">
        <f t="shared" si="5"/>
        <v>0</v>
      </c>
      <c r="J34" s="14">
        <f t="shared" si="5"/>
        <v>0</v>
      </c>
      <c r="K34" s="14">
        <f t="shared" si="5"/>
        <v>0</v>
      </c>
      <c r="L34" s="14">
        <f t="shared" si="5"/>
        <v>0</v>
      </c>
      <c r="M34" s="14">
        <f t="shared" si="5"/>
        <v>0</v>
      </c>
      <c r="N34" s="14">
        <f t="shared" si="5"/>
        <v>0</v>
      </c>
      <c r="O34" s="14">
        <f t="shared" si="5"/>
        <v>0</v>
      </c>
      <c r="P34" s="14">
        <f t="shared" si="5"/>
        <v>0</v>
      </c>
      <c r="Q34" s="14">
        <f t="shared" si="5"/>
        <v>0</v>
      </c>
      <c r="R34" s="14">
        <f t="shared" si="5"/>
        <v>0</v>
      </c>
      <c r="S34" s="14">
        <f t="shared" si="5"/>
        <v>0</v>
      </c>
      <c r="T34" s="14">
        <f t="shared" si="5"/>
        <v>0</v>
      </c>
      <c r="U34" s="14">
        <f t="shared" si="5"/>
        <v>0</v>
      </c>
    </row>
    <row r="35" spans="2:21" x14ac:dyDescent="0.25">
      <c r="B35" s="15" t="str">
        <f>Planilha1!B19</f>
        <v>Retirada de Sócio</v>
      </c>
      <c r="C35" s="16">
        <f>SUMIFS(Tabela1[Valor_analise],Tabela1[Plano de Conta],Análise!$B35,Tabela1[Id],Análise!C$13)</f>
        <v>680</v>
      </c>
      <c r="D35" s="16">
        <f>SUMIFS(Tabela1[Valor_analise],Tabela1[Plano de Conta],Análise!$B35,Tabela1[Id],Análise!D$13)</f>
        <v>680</v>
      </c>
      <c r="E35" s="16">
        <f>SUMIFS(Tabela1[Valor_analise],Tabela1[Plano de Conta],Análise!$B35,Tabela1[Id],Análise!E$13)</f>
        <v>0</v>
      </c>
      <c r="F35" s="16">
        <f>SUMIFS(Tabela1[Valor_analise],Tabela1[Plano de Conta],Análise!$B35,Tabela1[Id],Análise!F$13)</f>
        <v>0</v>
      </c>
      <c r="G35" s="16">
        <f>SUMIFS(Tabela1[Valor_analise],Tabela1[Plano de Conta],Análise!$B35,Tabela1[Id],Análise!G$13)</f>
        <v>0</v>
      </c>
      <c r="H35" s="16">
        <f>SUMIFS(Tabela1[Valor_analise],Tabela1[Plano de Conta],Análise!$B35,Tabela1[Id],Análise!H$13)</f>
        <v>0</v>
      </c>
      <c r="I35" s="16">
        <f>SUMIFS(Tabela1[Valor_analise],Tabela1[Plano de Conta],Análise!$B35,Tabela1[Id],Análise!I$13)</f>
        <v>0</v>
      </c>
      <c r="J35" s="16">
        <f>SUMIFS(Tabela1[Valor_analise],Tabela1[Plano de Conta],Análise!$B35,Tabela1[Id],Análise!J$13)</f>
        <v>0</v>
      </c>
      <c r="K35" s="16">
        <f>SUMIFS(Tabela1[Valor_analise],Tabela1[Plano de Conta],Análise!$B35,Tabela1[Id],Análise!K$13)</f>
        <v>0</v>
      </c>
      <c r="L35" s="16">
        <f>SUMIFS(Tabela1[Valor_analise],Tabela1[Plano de Conta],Análise!$B35,Tabela1[Id],Análise!L$13)</f>
        <v>0</v>
      </c>
      <c r="M35" s="16">
        <f>SUMIFS(Tabela1[Valor_analise],Tabela1[Plano de Conta],Análise!$B35,Tabela1[Id],Análise!M$13)</f>
        <v>0</v>
      </c>
      <c r="N35" s="16">
        <f>SUMIFS(Tabela1[Valor_analise],Tabela1[Plano de Conta],Análise!$B35,Tabela1[Id],Análise!N$13)</f>
        <v>0</v>
      </c>
      <c r="O35" s="16">
        <f>SUMIFS(Tabela1[Valor_analise],Tabela1[Plano de Conta],Análise!$B35,Tabela1[Id],Análise!O$13)</f>
        <v>0</v>
      </c>
      <c r="P35" s="16">
        <f>SUMIFS(Tabela1[Valor_analise],Tabela1[Plano de Conta],Análise!$B35,Tabela1[Id],Análise!P$13)</f>
        <v>0</v>
      </c>
      <c r="Q35" s="15"/>
      <c r="R35" s="15"/>
      <c r="S35" s="15"/>
      <c r="T35" s="15"/>
      <c r="U35" s="15"/>
    </row>
    <row r="36" spans="2:21" x14ac:dyDescent="0.25">
      <c r="B36" s="15" t="str">
        <f>Planilha1!B20</f>
        <v>Transferências Bancárias</v>
      </c>
      <c r="C36" s="16">
        <f>SUMIFS(Tabela1[Valor_analise],Tabela1[Plano de Conta],Análise!$B36,Tabela1[Id],Análise!C$13)</f>
        <v>170</v>
      </c>
      <c r="D36" s="16">
        <f>SUMIFS(Tabela1[Valor_analise],Tabela1[Plano de Conta],Análise!$B36,Tabela1[Id],Análise!D$13)</f>
        <v>170</v>
      </c>
      <c r="E36" s="16">
        <f>SUMIFS(Tabela1[Valor_analise],Tabela1[Plano de Conta],Análise!$B36,Tabela1[Id],Análise!E$13)</f>
        <v>170</v>
      </c>
      <c r="F36" s="16">
        <f>SUMIFS(Tabela1[Valor_analise],Tabela1[Plano de Conta],Análise!$B36,Tabela1[Id],Análise!F$13)</f>
        <v>0</v>
      </c>
      <c r="G36" s="16">
        <f>SUMIFS(Tabela1[Valor_analise],Tabela1[Plano de Conta],Análise!$B36,Tabela1[Id],Análise!G$13)</f>
        <v>0</v>
      </c>
      <c r="H36" s="16">
        <f>SUMIFS(Tabela1[Valor_analise],Tabela1[Plano de Conta],Análise!$B36,Tabela1[Id],Análise!H$13)</f>
        <v>0</v>
      </c>
      <c r="I36" s="16">
        <f>SUMIFS(Tabela1[Valor_analise],Tabela1[Plano de Conta],Análise!$B36,Tabela1[Id],Análise!I$13)</f>
        <v>0</v>
      </c>
      <c r="J36" s="16">
        <f>SUMIFS(Tabela1[Valor_analise],Tabela1[Plano de Conta],Análise!$B36,Tabela1[Id],Análise!J$13)</f>
        <v>0</v>
      </c>
      <c r="K36" s="16">
        <f>SUMIFS(Tabela1[Valor_analise],Tabela1[Plano de Conta],Análise!$B36,Tabela1[Id],Análise!K$13)</f>
        <v>0</v>
      </c>
      <c r="L36" s="16">
        <f>SUMIFS(Tabela1[Valor_analise],Tabela1[Plano de Conta],Análise!$B36,Tabela1[Id],Análise!L$13)</f>
        <v>0</v>
      </c>
      <c r="M36" s="16">
        <f>SUMIFS(Tabela1[Valor_analise],Tabela1[Plano de Conta],Análise!$B36,Tabela1[Id],Análise!M$13)</f>
        <v>0</v>
      </c>
      <c r="N36" s="16">
        <f>SUMIFS(Tabela1[Valor_analise],Tabela1[Plano de Conta],Análise!$B36,Tabela1[Id],Análise!N$13)</f>
        <v>0</v>
      </c>
      <c r="O36" s="16">
        <f>SUMIFS(Tabela1[Valor_analise],Tabela1[Plano de Conta],Análise!$B36,Tabela1[Id],Análise!O$13)</f>
        <v>0</v>
      </c>
      <c r="P36" s="16">
        <f>SUMIFS(Tabela1[Valor_analise],Tabela1[Plano de Conta],Análise!$B36,Tabela1[Id],Análise!P$13)</f>
        <v>0</v>
      </c>
      <c r="Q36" s="15"/>
      <c r="R36" s="15"/>
      <c r="S36" s="15"/>
      <c r="T36" s="15"/>
      <c r="U36" s="15"/>
    </row>
    <row r="37" spans="2:21" x14ac:dyDescent="0.25">
      <c r="B37" s="15" t="str">
        <f>Planilha1!B21</f>
        <v>Fornecedores</v>
      </c>
      <c r="C37" s="16">
        <f>SUMIFS(Tabela1[Valor_analise],Tabela1[Plano de Conta],Análise!$B37,Tabela1[Id],Análise!C$13)</f>
        <v>298</v>
      </c>
      <c r="D37" s="16">
        <f>SUMIFS(Tabela1[Valor_analise],Tabela1[Plano de Conta],Análise!$B37,Tabela1[Id],Análise!D$13)</f>
        <v>1005</v>
      </c>
      <c r="E37" s="16">
        <f>SUMIFS(Tabela1[Valor_analise],Tabela1[Plano de Conta],Análise!$B37,Tabela1[Id],Análise!E$13)</f>
        <v>47</v>
      </c>
      <c r="F37" s="16">
        <f>SUMIFS(Tabela1[Valor_analise],Tabela1[Plano de Conta],Análise!$B37,Tabela1[Id],Análise!F$13)</f>
        <v>0</v>
      </c>
      <c r="G37" s="16">
        <f>SUMIFS(Tabela1[Valor_analise],Tabela1[Plano de Conta],Análise!$B37,Tabela1[Id],Análise!G$13)</f>
        <v>0</v>
      </c>
      <c r="H37" s="16">
        <f>SUMIFS(Tabela1[Valor_analise],Tabela1[Plano de Conta],Análise!$B37,Tabela1[Id],Análise!H$13)</f>
        <v>0</v>
      </c>
      <c r="I37" s="16">
        <f>SUMIFS(Tabela1[Valor_analise],Tabela1[Plano de Conta],Análise!$B37,Tabela1[Id],Análise!I$13)</f>
        <v>0</v>
      </c>
      <c r="J37" s="16">
        <f>SUMIFS(Tabela1[Valor_analise],Tabela1[Plano de Conta],Análise!$B37,Tabela1[Id],Análise!J$13)</f>
        <v>0</v>
      </c>
      <c r="K37" s="16">
        <f>SUMIFS(Tabela1[Valor_analise],Tabela1[Plano de Conta],Análise!$B37,Tabela1[Id],Análise!K$13)</f>
        <v>0</v>
      </c>
      <c r="L37" s="16">
        <f>SUMIFS(Tabela1[Valor_analise],Tabela1[Plano de Conta],Análise!$B37,Tabela1[Id],Análise!L$13)</f>
        <v>0</v>
      </c>
      <c r="M37" s="16">
        <f>SUMIFS(Tabela1[Valor_analise],Tabela1[Plano de Conta],Análise!$B37,Tabela1[Id],Análise!M$13)</f>
        <v>0</v>
      </c>
      <c r="N37" s="16">
        <f>SUMIFS(Tabela1[Valor_analise],Tabela1[Plano de Conta],Análise!$B37,Tabela1[Id],Análise!N$13)</f>
        <v>0</v>
      </c>
      <c r="O37" s="16">
        <f>SUMIFS(Tabela1[Valor_analise],Tabela1[Plano de Conta],Análise!$B37,Tabela1[Id],Análise!O$13)</f>
        <v>0</v>
      </c>
      <c r="P37" s="16">
        <f>SUMIFS(Tabela1[Valor_analise],Tabela1[Plano de Conta],Análise!$B37,Tabela1[Id],Análise!P$13)</f>
        <v>0</v>
      </c>
      <c r="Q37" s="15"/>
      <c r="R37" s="15"/>
      <c r="S37" s="15"/>
      <c r="T37" s="15"/>
      <c r="U37" s="15"/>
    </row>
    <row r="38" spans="2:21" x14ac:dyDescent="0.25">
      <c r="B38" s="15" t="str">
        <f>Planilha1!B22</f>
        <v>Despesas Financeiras</v>
      </c>
      <c r="C38" s="16">
        <f>SUMIFS(Tabela1[Valor_analise],Tabela1[Plano de Conta],Análise!$B38,Tabela1[Id],Análise!C$13)</f>
        <v>0</v>
      </c>
      <c r="D38" s="16">
        <f>SUMIFS(Tabela1[Valor_analise],Tabela1[Plano de Conta],Análise!$B38,Tabela1[Id],Análise!D$13)</f>
        <v>0</v>
      </c>
      <c r="E38" s="16">
        <f>SUMIFS(Tabela1[Valor_analise],Tabela1[Plano de Conta],Análise!$B38,Tabela1[Id],Análise!E$13)</f>
        <v>0</v>
      </c>
      <c r="F38" s="16">
        <f>SUMIFS(Tabela1[Valor_analise],Tabela1[Plano de Conta],Análise!$B38,Tabela1[Id],Análise!F$13)</f>
        <v>0</v>
      </c>
      <c r="G38" s="16">
        <f>SUMIFS(Tabela1[Valor_analise],Tabela1[Plano de Conta],Análise!$B38,Tabela1[Id],Análise!G$13)</f>
        <v>0</v>
      </c>
      <c r="H38" s="16">
        <f>SUMIFS(Tabela1[Valor_analise],Tabela1[Plano de Conta],Análise!$B38,Tabela1[Id],Análise!H$13)</f>
        <v>0</v>
      </c>
      <c r="I38" s="16">
        <f>SUMIFS(Tabela1[Valor_analise],Tabela1[Plano de Conta],Análise!$B38,Tabela1[Id],Análise!I$13)</f>
        <v>0</v>
      </c>
      <c r="J38" s="16">
        <f>SUMIFS(Tabela1[Valor_analise],Tabela1[Plano de Conta],Análise!$B38,Tabela1[Id],Análise!J$13)</f>
        <v>0</v>
      </c>
      <c r="K38" s="16">
        <f>SUMIFS(Tabela1[Valor_analise],Tabela1[Plano de Conta],Análise!$B38,Tabela1[Id],Análise!K$13)</f>
        <v>0</v>
      </c>
      <c r="L38" s="16">
        <f>SUMIFS(Tabela1[Valor_analise],Tabela1[Plano de Conta],Análise!$B38,Tabela1[Id],Análise!L$13)</f>
        <v>0</v>
      </c>
      <c r="M38" s="16">
        <f>SUMIFS(Tabela1[Valor_analise],Tabela1[Plano de Conta],Análise!$B38,Tabela1[Id],Análise!M$13)</f>
        <v>0</v>
      </c>
      <c r="N38" s="16">
        <f>SUMIFS(Tabela1[Valor_analise],Tabela1[Plano de Conta],Análise!$B38,Tabela1[Id],Análise!N$13)</f>
        <v>0</v>
      </c>
      <c r="O38" s="16">
        <f>SUMIFS(Tabela1[Valor_analise],Tabela1[Plano de Conta],Análise!$B38,Tabela1[Id],Análise!O$13)</f>
        <v>0</v>
      </c>
      <c r="P38" s="16">
        <f>SUMIFS(Tabela1[Valor_analise],Tabela1[Plano de Conta],Análise!$B38,Tabela1[Id],Análise!P$13)</f>
        <v>0</v>
      </c>
      <c r="Q38" s="15"/>
      <c r="R38" s="15"/>
      <c r="S38" s="15"/>
      <c r="T38" s="15"/>
      <c r="U38" s="15"/>
    </row>
    <row r="39" spans="2:21" x14ac:dyDescent="0.25">
      <c r="B39" s="15" t="str">
        <f>Planilha1!B23</f>
        <v>Impostos</v>
      </c>
      <c r="C39" s="16">
        <f>SUMIFS(Tabela1[Valor_analise],Tabela1[Plano de Conta],Análise!$B39,Tabela1[Id],Análise!C$13)</f>
        <v>1039</v>
      </c>
      <c r="D39" s="16">
        <f>SUMIFS(Tabela1[Valor_analise],Tabela1[Plano de Conta],Análise!$B39,Tabela1[Id],Análise!D$13)</f>
        <v>518</v>
      </c>
      <c r="E39" s="16">
        <f>SUMIFS(Tabela1[Valor_analise],Tabela1[Plano de Conta],Análise!$B39,Tabela1[Id],Análise!E$13)</f>
        <v>518</v>
      </c>
      <c r="F39" s="16">
        <f>SUMIFS(Tabela1[Valor_analise],Tabela1[Plano de Conta],Análise!$B39,Tabela1[Id],Análise!F$13)</f>
        <v>0</v>
      </c>
      <c r="G39" s="16">
        <f>SUMIFS(Tabela1[Valor_analise],Tabela1[Plano de Conta],Análise!$B39,Tabela1[Id],Análise!G$13)</f>
        <v>0</v>
      </c>
      <c r="H39" s="16">
        <f>SUMIFS(Tabela1[Valor_analise],Tabela1[Plano de Conta],Análise!$B39,Tabela1[Id],Análise!H$13)</f>
        <v>0</v>
      </c>
      <c r="I39" s="16">
        <f>SUMIFS(Tabela1[Valor_analise],Tabela1[Plano de Conta],Análise!$B39,Tabela1[Id],Análise!I$13)</f>
        <v>0</v>
      </c>
      <c r="J39" s="16">
        <f>SUMIFS(Tabela1[Valor_analise],Tabela1[Plano de Conta],Análise!$B39,Tabela1[Id],Análise!J$13)</f>
        <v>0</v>
      </c>
      <c r="K39" s="16">
        <f>SUMIFS(Tabela1[Valor_analise],Tabela1[Plano de Conta],Análise!$B39,Tabela1[Id],Análise!K$13)</f>
        <v>0</v>
      </c>
      <c r="L39" s="16">
        <f>SUMIFS(Tabela1[Valor_analise],Tabela1[Plano de Conta],Análise!$B39,Tabela1[Id],Análise!L$13)</f>
        <v>0</v>
      </c>
      <c r="M39" s="16">
        <f>SUMIFS(Tabela1[Valor_analise],Tabela1[Plano de Conta],Análise!$B39,Tabela1[Id],Análise!M$13)</f>
        <v>0</v>
      </c>
      <c r="N39" s="16">
        <f>SUMIFS(Tabela1[Valor_analise],Tabela1[Plano de Conta],Análise!$B39,Tabela1[Id],Análise!N$13)</f>
        <v>0</v>
      </c>
      <c r="O39" s="16">
        <f>SUMIFS(Tabela1[Valor_analise],Tabela1[Plano de Conta],Análise!$B39,Tabela1[Id],Análise!O$13)</f>
        <v>0</v>
      </c>
      <c r="P39" s="16">
        <f>SUMIFS(Tabela1[Valor_analise],Tabela1[Plano de Conta],Análise!$B39,Tabela1[Id],Análise!P$13)</f>
        <v>0</v>
      </c>
      <c r="Q39" s="15"/>
      <c r="R39" s="15"/>
      <c r="S39" s="15"/>
      <c r="T39" s="15"/>
      <c r="U39" s="15"/>
    </row>
    <row r="40" spans="2:21" x14ac:dyDescent="0.25">
      <c r="B40" s="15" t="str">
        <f>Planilha1!B24</f>
        <v>Despesas com Pessoal</v>
      </c>
      <c r="C40" s="16">
        <f>SUMIFS(Tabela1[Valor_analise],Tabela1[Plano de Conta],Análise!$B40,Tabela1[Id],Análise!C$13)</f>
        <v>420</v>
      </c>
      <c r="D40" s="16">
        <f>SUMIFS(Tabela1[Valor_analise],Tabela1[Plano de Conta],Análise!$B40,Tabela1[Id],Análise!D$13)</f>
        <v>420</v>
      </c>
      <c r="E40" s="16">
        <f>SUMIFS(Tabela1[Valor_analise],Tabela1[Plano de Conta],Análise!$B40,Tabela1[Id],Análise!E$13)</f>
        <v>0</v>
      </c>
      <c r="F40" s="16">
        <f>SUMIFS(Tabela1[Valor_analise],Tabela1[Plano de Conta],Análise!$B40,Tabela1[Id],Análise!F$13)</f>
        <v>0</v>
      </c>
      <c r="G40" s="16">
        <f>SUMIFS(Tabela1[Valor_analise],Tabela1[Plano de Conta],Análise!$B40,Tabela1[Id],Análise!G$13)</f>
        <v>0</v>
      </c>
      <c r="H40" s="16">
        <f>SUMIFS(Tabela1[Valor_analise],Tabela1[Plano de Conta],Análise!$B40,Tabela1[Id],Análise!H$13)</f>
        <v>0</v>
      </c>
      <c r="I40" s="16">
        <f>SUMIFS(Tabela1[Valor_analise],Tabela1[Plano de Conta],Análise!$B40,Tabela1[Id],Análise!I$13)</f>
        <v>0</v>
      </c>
      <c r="J40" s="16">
        <f>SUMIFS(Tabela1[Valor_analise],Tabela1[Plano de Conta],Análise!$B40,Tabela1[Id],Análise!J$13)</f>
        <v>0</v>
      </c>
      <c r="K40" s="16">
        <f>SUMIFS(Tabela1[Valor_analise],Tabela1[Plano de Conta],Análise!$B40,Tabela1[Id],Análise!K$13)</f>
        <v>0</v>
      </c>
      <c r="L40" s="16">
        <f>SUMIFS(Tabela1[Valor_analise],Tabela1[Plano de Conta],Análise!$B40,Tabela1[Id],Análise!L$13)</f>
        <v>0</v>
      </c>
      <c r="M40" s="16">
        <f>SUMIFS(Tabela1[Valor_analise],Tabela1[Plano de Conta],Análise!$B40,Tabela1[Id],Análise!M$13)</f>
        <v>0</v>
      </c>
      <c r="N40" s="16">
        <f>SUMIFS(Tabela1[Valor_analise],Tabela1[Plano de Conta],Análise!$B40,Tabela1[Id],Análise!N$13)</f>
        <v>0</v>
      </c>
      <c r="O40" s="16">
        <f>SUMIFS(Tabela1[Valor_analise],Tabela1[Plano de Conta],Análise!$B40,Tabela1[Id],Análise!O$13)</f>
        <v>0</v>
      </c>
      <c r="P40" s="16">
        <f>SUMIFS(Tabela1[Valor_analise],Tabela1[Plano de Conta],Análise!$B40,Tabela1[Id],Análise!P$13)</f>
        <v>0</v>
      </c>
      <c r="Q40" s="15"/>
      <c r="R40" s="15"/>
      <c r="S40" s="15"/>
      <c r="T40" s="15"/>
      <c r="U40" s="15"/>
    </row>
    <row r="41" spans="2:21" x14ac:dyDescent="0.25">
      <c r="B41" s="15" t="str">
        <f>Planilha1!B25</f>
        <v>Despesas Administrativas</v>
      </c>
      <c r="C41" s="16">
        <f>SUMIFS(Tabela1[Valor_analise],Tabela1[Plano de Conta],Análise!$B41,Tabela1[Id],Análise!C$13)</f>
        <v>954</v>
      </c>
      <c r="D41" s="16">
        <f>SUMIFS(Tabela1[Valor_analise],Tabela1[Plano de Conta],Análise!$B41,Tabela1[Id],Análise!D$13)</f>
        <v>1594</v>
      </c>
      <c r="E41" s="16">
        <f>SUMIFS(Tabela1[Valor_analise],Tabela1[Plano de Conta],Análise!$B41,Tabela1[Id],Análise!E$13)</f>
        <v>875</v>
      </c>
      <c r="F41" s="16">
        <f>SUMIFS(Tabela1[Valor_analise],Tabela1[Plano de Conta],Análise!$B41,Tabela1[Id],Análise!F$13)</f>
        <v>0</v>
      </c>
      <c r="G41" s="16">
        <f>SUMIFS(Tabela1[Valor_analise],Tabela1[Plano de Conta],Análise!$B41,Tabela1[Id],Análise!G$13)</f>
        <v>0</v>
      </c>
      <c r="H41" s="16">
        <f>SUMIFS(Tabela1[Valor_analise],Tabela1[Plano de Conta],Análise!$B41,Tabela1[Id],Análise!H$13)</f>
        <v>0</v>
      </c>
      <c r="I41" s="16">
        <f>SUMIFS(Tabela1[Valor_analise],Tabela1[Plano de Conta],Análise!$B41,Tabela1[Id],Análise!I$13)</f>
        <v>0</v>
      </c>
      <c r="J41" s="16">
        <f>SUMIFS(Tabela1[Valor_analise],Tabela1[Plano de Conta],Análise!$B41,Tabela1[Id],Análise!J$13)</f>
        <v>0</v>
      </c>
      <c r="K41" s="16">
        <f>SUMIFS(Tabela1[Valor_analise],Tabela1[Plano de Conta],Análise!$B41,Tabela1[Id],Análise!K$13)</f>
        <v>0</v>
      </c>
      <c r="L41" s="16">
        <f>SUMIFS(Tabela1[Valor_analise],Tabela1[Plano de Conta],Análise!$B41,Tabela1[Id],Análise!L$13)</f>
        <v>0</v>
      </c>
      <c r="M41" s="16">
        <f>SUMIFS(Tabela1[Valor_analise],Tabela1[Plano de Conta],Análise!$B41,Tabela1[Id],Análise!M$13)</f>
        <v>0</v>
      </c>
      <c r="N41" s="16">
        <f>SUMIFS(Tabela1[Valor_analise],Tabela1[Plano de Conta],Análise!$B41,Tabela1[Id],Análise!N$13)</f>
        <v>0</v>
      </c>
      <c r="O41" s="16">
        <f>SUMIFS(Tabela1[Valor_analise],Tabela1[Plano de Conta],Análise!$B41,Tabela1[Id],Análise!O$13)</f>
        <v>0</v>
      </c>
      <c r="P41" s="16">
        <f>SUMIFS(Tabela1[Valor_analise],Tabela1[Plano de Conta],Análise!$B41,Tabela1[Id],Análise!P$13)</f>
        <v>0</v>
      </c>
      <c r="Q41" s="15"/>
      <c r="R41" s="15"/>
      <c r="S41" s="15"/>
      <c r="T41" s="15"/>
      <c r="U41" s="15"/>
    </row>
    <row r="42" spans="2:21" x14ac:dyDescent="0.25">
      <c r="B42" s="15" t="str">
        <f>Planilha1!B26</f>
        <v>Contador</v>
      </c>
      <c r="C42" s="16">
        <f>SUMIFS(Tabela1[Valor_analise],Tabela1[Plano de Conta],Análise!$B42,Tabela1[Id],Análise!C$13)</f>
        <v>599</v>
      </c>
      <c r="D42" s="16">
        <f>SUMIFS(Tabela1[Valor_analise],Tabela1[Plano de Conta],Análise!$B42,Tabela1[Id],Análise!D$13)</f>
        <v>144</v>
      </c>
      <c r="E42" s="16">
        <f>SUMIFS(Tabela1[Valor_analise],Tabela1[Plano de Conta],Análise!$B42,Tabela1[Id],Análise!E$13)</f>
        <v>144</v>
      </c>
      <c r="F42" s="16">
        <f>SUMIFS(Tabela1[Valor_analise],Tabela1[Plano de Conta],Análise!$B42,Tabela1[Id],Análise!F$13)</f>
        <v>0</v>
      </c>
      <c r="G42" s="16">
        <f>SUMIFS(Tabela1[Valor_analise],Tabela1[Plano de Conta],Análise!$B42,Tabela1[Id],Análise!G$13)</f>
        <v>0</v>
      </c>
      <c r="H42" s="16">
        <f>SUMIFS(Tabela1[Valor_analise],Tabela1[Plano de Conta],Análise!$B42,Tabela1[Id],Análise!H$13)</f>
        <v>0</v>
      </c>
      <c r="I42" s="16">
        <f>SUMIFS(Tabela1[Valor_analise],Tabela1[Plano de Conta],Análise!$B42,Tabela1[Id],Análise!I$13)</f>
        <v>0</v>
      </c>
      <c r="J42" s="16">
        <f>SUMIFS(Tabela1[Valor_analise],Tabela1[Plano de Conta],Análise!$B42,Tabela1[Id],Análise!J$13)</f>
        <v>0</v>
      </c>
      <c r="K42" s="16">
        <f>SUMIFS(Tabela1[Valor_analise],Tabela1[Plano de Conta],Análise!$B42,Tabela1[Id],Análise!K$13)</f>
        <v>0</v>
      </c>
      <c r="L42" s="16">
        <f>SUMIFS(Tabela1[Valor_analise],Tabela1[Plano de Conta],Análise!$B42,Tabela1[Id],Análise!L$13)</f>
        <v>0</v>
      </c>
      <c r="M42" s="16">
        <f>SUMIFS(Tabela1[Valor_analise],Tabela1[Plano de Conta],Análise!$B42,Tabela1[Id],Análise!M$13)</f>
        <v>0</v>
      </c>
      <c r="N42" s="16">
        <f>SUMIFS(Tabela1[Valor_analise],Tabela1[Plano de Conta],Análise!$B42,Tabela1[Id],Análise!N$13)</f>
        <v>0</v>
      </c>
      <c r="O42" s="16">
        <f>SUMIFS(Tabela1[Valor_analise],Tabela1[Plano de Conta],Análise!$B42,Tabela1[Id],Análise!O$13)</f>
        <v>0</v>
      </c>
      <c r="P42" s="16">
        <f>SUMIFS(Tabela1[Valor_analise],Tabela1[Plano de Conta],Análise!$B42,Tabela1[Id],Análise!P$13)</f>
        <v>0</v>
      </c>
      <c r="Q42" s="15"/>
      <c r="R42" s="15"/>
      <c r="S42" s="15"/>
      <c r="T42" s="15"/>
      <c r="U42" s="15"/>
    </row>
    <row r="43" spans="2:21" x14ac:dyDescent="0.25">
      <c r="B43" s="15" t="str">
        <f>Planilha1!B27</f>
        <v>Outras Saídas 1</v>
      </c>
      <c r="C43" s="16">
        <f>SUMIFS(Tabela1[Valor_analise],Tabela1[Plano de Conta],Análise!$B43,Tabela1[Id],Análise!C$13)</f>
        <v>268</v>
      </c>
      <c r="D43" s="16">
        <f>SUMIFS(Tabela1[Valor_analise],Tabela1[Plano de Conta],Análise!$B43,Tabela1[Id],Análise!D$13)</f>
        <v>1087</v>
      </c>
      <c r="E43" s="16">
        <f>SUMIFS(Tabela1[Valor_analise],Tabela1[Plano de Conta],Análise!$B43,Tabela1[Id],Análise!E$13)</f>
        <v>1087</v>
      </c>
      <c r="F43" s="16">
        <f>SUMIFS(Tabela1[Valor_analise],Tabela1[Plano de Conta],Análise!$B43,Tabela1[Id],Análise!F$13)</f>
        <v>0</v>
      </c>
      <c r="G43" s="16">
        <f>SUMIFS(Tabela1[Valor_analise],Tabela1[Plano de Conta],Análise!$B43,Tabela1[Id],Análise!G$13)</f>
        <v>0</v>
      </c>
      <c r="H43" s="16">
        <f>SUMIFS(Tabela1[Valor_analise],Tabela1[Plano de Conta],Análise!$B43,Tabela1[Id],Análise!H$13)</f>
        <v>0</v>
      </c>
      <c r="I43" s="16">
        <f>SUMIFS(Tabela1[Valor_analise],Tabela1[Plano de Conta],Análise!$B43,Tabela1[Id],Análise!I$13)</f>
        <v>0</v>
      </c>
      <c r="J43" s="16">
        <f>SUMIFS(Tabela1[Valor_analise],Tabela1[Plano de Conta],Análise!$B43,Tabela1[Id],Análise!J$13)</f>
        <v>0</v>
      </c>
      <c r="K43" s="16">
        <f>SUMIFS(Tabela1[Valor_analise],Tabela1[Plano de Conta],Análise!$B43,Tabela1[Id],Análise!K$13)</f>
        <v>0</v>
      </c>
      <c r="L43" s="16">
        <f>SUMIFS(Tabela1[Valor_analise],Tabela1[Plano de Conta],Análise!$B43,Tabela1[Id],Análise!L$13)</f>
        <v>0</v>
      </c>
      <c r="M43" s="16">
        <f>SUMIFS(Tabela1[Valor_analise],Tabela1[Plano de Conta],Análise!$B43,Tabela1[Id],Análise!M$13)</f>
        <v>0</v>
      </c>
      <c r="N43" s="16">
        <f>SUMIFS(Tabela1[Valor_analise],Tabela1[Plano de Conta],Análise!$B43,Tabela1[Id],Análise!N$13)</f>
        <v>0</v>
      </c>
      <c r="O43" s="16">
        <f>SUMIFS(Tabela1[Valor_analise],Tabela1[Plano de Conta],Análise!$B43,Tabela1[Id],Análise!O$13)</f>
        <v>0</v>
      </c>
      <c r="P43" s="16">
        <f>SUMIFS(Tabela1[Valor_analise],Tabela1[Plano de Conta],Análise!$B43,Tabela1[Id],Análise!P$13)</f>
        <v>0</v>
      </c>
      <c r="Q43" s="15"/>
      <c r="R43" s="15"/>
      <c r="S43" s="15"/>
      <c r="T43" s="15"/>
      <c r="U43" s="15"/>
    </row>
    <row r="44" spans="2:21" x14ac:dyDescent="0.25">
      <c r="B44" s="15" t="str">
        <f>Planilha1!B28</f>
        <v>Outras Saídas 2</v>
      </c>
      <c r="C44" s="16">
        <f>SUMIFS(Tabela1[Valor_analise],Tabela1[Plano de Conta],Análise!$B44,Tabela1[Id],Análise!C$13)</f>
        <v>0</v>
      </c>
      <c r="D44" s="16">
        <f>SUMIFS(Tabela1[Valor_analise],Tabela1[Plano de Conta],Análise!$B44,Tabela1[Id],Análise!D$13)</f>
        <v>0</v>
      </c>
      <c r="E44" s="16">
        <f>SUMIFS(Tabela1[Valor_analise],Tabela1[Plano de Conta],Análise!$B44,Tabela1[Id],Análise!E$13)</f>
        <v>0</v>
      </c>
      <c r="F44" s="16">
        <f>SUMIFS(Tabela1[Valor_analise],Tabela1[Plano de Conta],Análise!$B44,Tabela1[Id],Análise!F$13)</f>
        <v>0</v>
      </c>
      <c r="G44" s="16">
        <f>SUMIFS(Tabela1[Valor_analise],Tabela1[Plano de Conta],Análise!$B44,Tabela1[Id],Análise!G$13)</f>
        <v>0</v>
      </c>
      <c r="H44" s="16">
        <f>SUMIFS(Tabela1[Valor_analise],Tabela1[Plano de Conta],Análise!$B44,Tabela1[Id],Análise!H$13)</f>
        <v>0</v>
      </c>
      <c r="I44" s="16">
        <f>SUMIFS(Tabela1[Valor_analise],Tabela1[Plano de Conta],Análise!$B44,Tabela1[Id],Análise!I$13)</f>
        <v>0</v>
      </c>
      <c r="J44" s="16">
        <f>SUMIFS(Tabela1[Valor_analise],Tabela1[Plano de Conta],Análise!$B44,Tabela1[Id],Análise!J$13)</f>
        <v>0</v>
      </c>
      <c r="K44" s="16">
        <f>SUMIFS(Tabela1[Valor_analise],Tabela1[Plano de Conta],Análise!$B44,Tabela1[Id],Análise!K$13)</f>
        <v>0</v>
      </c>
      <c r="L44" s="16">
        <f>SUMIFS(Tabela1[Valor_analise],Tabela1[Plano de Conta],Análise!$B44,Tabela1[Id],Análise!L$13)</f>
        <v>0</v>
      </c>
      <c r="M44" s="16">
        <f>SUMIFS(Tabela1[Valor_analise],Tabela1[Plano de Conta],Análise!$B44,Tabela1[Id],Análise!M$13)</f>
        <v>0</v>
      </c>
      <c r="N44" s="16">
        <f>SUMIFS(Tabela1[Valor_analise],Tabela1[Plano de Conta],Análise!$B44,Tabela1[Id],Análise!N$13)</f>
        <v>0</v>
      </c>
      <c r="O44" s="16">
        <f>SUMIFS(Tabela1[Valor_analise],Tabela1[Plano de Conta],Análise!$B44,Tabela1[Id],Análise!O$13)</f>
        <v>0</v>
      </c>
      <c r="P44" s="16">
        <f>SUMIFS(Tabela1[Valor_analise],Tabela1[Plano de Conta],Análise!$B44,Tabela1[Id],Análise!P$13)</f>
        <v>0</v>
      </c>
      <c r="Q44" s="15"/>
      <c r="R44" s="15"/>
      <c r="S44" s="15"/>
      <c r="T44" s="15"/>
      <c r="U44" s="15"/>
    </row>
    <row r="45" spans="2:21" x14ac:dyDescent="0.25">
      <c r="B45" s="15" t="str">
        <f>Planilha1!B29</f>
        <v>Outras Saídas 3</v>
      </c>
      <c r="C45" s="16">
        <f>SUMIFS(Tabela1[Valor_analise],Tabela1[Plano de Conta],Análise!$B45,Tabela1[Id],Análise!C$13)</f>
        <v>0</v>
      </c>
      <c r="D45" s="16">
        <f>SUMIFS(Tabela1[Valor_analise],Tabela1[Plano de Conta],Análise!$B45,Tabela1[Id],Análise!D$13)</f>
        <v>0</v>
      </c>
      <c r="E45" s="16">
        <f>SUMIFS(Tabela1[Valor_analise],Tabela1[Plano de Conta],Análise!$B45,Tabela1[Id],Análise!E$13)</f>
        <v>0</v>
      </c>
      <c r="F45" s="16">
        <f>SUMIFS(Tabela1[Valor_analise],Tabela1[Plano de Conta],Análise!$B45,Tabela1[Id],Análise!F$13)</f>
        <v>0</v>
      </c>
      <c r="G45" s="16">
        <f>SUMIFS(Tabela1[Valor_analise],Tabela1[Plano de Conta],Análise!$B45,Tabela1[Id],Análise!G$13)</f>
        <v>0</v>
      </c>
      <c r="H45" s="16">
        <f>SUMIFS(Tabela1[Valor_analise],Tabela1[Plano de Conta],Análise!$B45,Tabela1[Id],Análise!H$13)</f>
        <v>0</v>
      </c>
      <c r="I45" s="16">
        <f>SUMIFS(Tabela1[Valor_analise],Tabela1[Plano de Conta],Análise!$B45,Tabela1[Id],Análise!I$13)</f>
        <v>0</v>
      </c>
      <c r="J45" s="16">
        <f>SUMIFS(Tabela1[Valor_analise],Tabela1[Plano de Conta],Análise!$B45,Tabela1[Id],Análise!J$13)</f>
        <v>0</v>
      </c>
      <c r="K45" s="16">
        <f>SUMIFS(Tabela1[Valor_analise],Tabela1[Plano de Conta],Análise!$B45,Tabela1[Id],Análise!K$13)</f>
        <v>0</v>
      </c>
      <c r="L45" s="16">
        <f>SUMIFS(Tabela1[Valor_analise],Tabela1[Plano de Conta],Análise!$B45,Tabela1[Id],Análise!L$13)</f>
        <v>0</v>
      </c>
      <c r="M45" s="16">
        <f>SUMIFS(Tabela1[Valor_analise],Tabela1[Plano de Conta],Análise!$B45,Tabela1[Id],Análise!M$13)</f>
        <v>0</v>
      </c>
      <c r="N45" s="16">
        <f>SUMIFS(Tabela1[Valor_analise],Tabela1[Plano de Conta],Análise!$B45,Tabela1[Id],Análise!N$13)</f>
        <v>0</v>
      </c>
      <c r="O45" s="16">
        <f>SUMIFS(Tabela1[Valor_analise],Tabela1[Plano de Conta],Análise!$B45,Tabela1[Id],Análise!O$13)</f>
        <v>0</v>
      </c>
      <c r="P45" s="16">
        <f>SUMIFS(Tabela1[Valor_analise],Tabela1[Plano de Conta],Análise!$B45,Tabela1[Id],Análise!P$13)</f>
        <v>0</v>
      </c>
      <c r="Q45" s="15"/>
      <c r="R45" s="15"/>
      <c r="S45" s="15"/>
      <c r="T45" s="15"/>
      <c r="U45" s="15"/>
    </row>
    <row r="46" spans="2:21" x14ac:dyDescent="0.25">
      <c r="B46" s="15" t="str">
        <f>Planilha1!B30</f>
        <v>Outras Saídas 4</v>
      </c>
      <c r="C46" s="16">
        <f>SUMIFS(Tabela1[Valor_analise],Tabela1[Plano de Conta],Análise!$B46,Tabela1[Id],Análise!C$13)</f>
        <v>0</v>
      </c>
      <c r="D46" s="16">
        <f>SUMIFS(Tabela1[Valor_analise],Tabela1[Plano de Conta],Análise!$B46,Tabela1[Id],Análise!D$13)</f>
        <v>0</v>
      </c>
      <c r="E46" s="16">
        <f>SUMIFS(Tabela1[Valor_analise],Tabela1[Plano de Conta],Análise!$B46,Tabela1[Id],Análise!E$13)</f>
        <v>0</v>
      </c>
      <c r="F46" s="16">
        <f>SUMIFS(Tabela1[Valor_analise],Tabela1[Plano de Conta],Análise!$B46,Tabela1[Id],Análise!F$13)</f>
        <v>0</v>
      </c>
      <c r="G46" s="16">
        <f>SUMIFS(Tabela1[Valor_analise],Tabela1[Plano de Conta],Análise!$B46,Tabela1[Id],Análise!G$13)</f>
        <v>0</v>
      </c>
      <c r="H46" s="16">
        <f>SUMIFS(Tabela1[Valor_analise],Tabela1[Plano de Conta],Análise!$B46,Tabela1[Id],Análise!H$13)</f>
        <v>0</v>
      </c>
      <c r="I46" s="16">
        <f>SUMIFS(Tabela1[Valor_analise],Tabela1[Plano de Conta],Análise!$B46,Tabela1[Id],Análise!I$13)</f>
        <v>0</v>
      </c>
      <c r="J46" s="16">
        <f>SUMIFS(Tabela1[Valor_analise],Tabela1[Plano de Conta],Análise!$B46,Tabela1[Id],Análise!J$13)</f>
        <v>0</v>
      </c>
      <c r="K46" s="16">
        <f>SUMIFS(Tabela1[Valor_analise],Tabela1[Plano de Conta],Análise!$B46,Tabela1[Id],Análise!K$13)</f>
        <v>0</v>
      </c>
      <c r="L46" s="16">
        <f>SUMIFS(Tabela1[Valor_analise],Tabela1[Plano de Conta],Análise!$B46,Tabela1[Id],Análise!L$13)</f>
        <v>0</v>
      </c>
      <c r="M46" s="16">
        <f>SUMIFS(Tabela1[Valor_analise],Tabela1[Plano de Conta],Análise!$B46,Tabela1[Id],Análise!M$13)</f>
        <v>0</v>
      </c>
      <c r="N46" s="16">
        <f>SUMIFS(Tabela1[Valor_analise],Tabela1[Plano de Conta],Análise!$B46,Tabela1[Id],Análise!N$13)</f>
        <v>0</v>
      </c>
      <c r="O46" s="16">
        <f>SUMIFS(Tabela1[Valor_analise],Tabela1[Plano de Conta],Análise!$B46,Tabela1[Id],Análise!O$13)</f>
        <v>0</v>
      </c>
      <c r="P46" s="16">
        <f>SUMIFS(Tabela1[Valor_analise],Tabela1[Plano de Conta],Análise!$B46,Tabela1[Id],Análise!P$13)</f>
        <v>0</v>
      </c>
      <c r="Q46" s="15"/>
      <c r="R46" s="15"/>
      <c r="S46" s="15"/>
      <c r="T46" s="15"/>
      <c r="U46" s="15"/>
    </row>
    <row r="47" spans="2:21" x14ac:dyDescent="0.25">
      <c r="B47" s="15" t="str">
        <f>Planilha1!B31</f>
        <v>Outras Saídas 5</v>
      </c>
      <c r="C47" s="16">
        <f>SUMIFS(Tabela1[Valor_analise],Tabela1[Plano de Conta],Análise!$B47,Tabela1[Id],Análise!C$13)</f>
        <v>0</v>
      </c>
      <c r="D47" s="16">
        <f>SUMIFS(Tabela1[Valor_analise],Tabela1[Plano de Conta],Análise!$B47,Tabela1[Id],Análise!D$13)</f>
        <v>0</v>
      </c>
      <c r="E47" s="16">
        <f>SUMIFS(Tabela1[Valor_analise],Tabela1[Plano de Conta],Análise!$B47,Tabela1[Id],Análise!E$13)</f>
        <v>0</v>
      </c>
      <c r="F47" s="16">
        <f>SUMIFS(Tabela1[Valor_analise],Tabela1[Plano de Conta],Análise!$B47,Tabela1[Id],Análise!F$13)</f>
        <v>0</v>
      </c>
      <c r="G47" s="16">
        <f>SUMIFS(Tabela1[Valor_analise],Tabela1[Plano de Conta],Análise!$B47,Tabela1[Id],Análise!G$13)</f>
        <v>0</v>
      </c>
      <c r="H47" s="16">
        <f>SUMIFS(Tabela1[Valor_analise],Tabela1[Plano de Conta],Análise!$B47,Tabela1[Id],Análise!H$13)</f>
        <v>0</v>
      </c>
      <c r="I47" s="16">
        <f>SUMIFS(Tabela1[Valor_analise],Tabela1[Plano de Conta],Análise!$B47,Tabela1[Id],Análise!I$13)</f>
        <v>0</v>
      </c>
      <c r="J47" s="16">
        <f>SUMIFS(Tabela1[Valor_analise],Tabela1[Plano de Conta],Análise!$B47,Tabela1[Id],Análise!J$13)</f>
        <v>0</v>
      </c>
      <c r="K47" s="16">
        <f>SUMIFS(Tabela1[Valor_analise],Tabela1[Plano de Conta],Análise!$B47,Tabela1[Id],Análise!K$13)</f>
        <v>0</v>
      </c>
      <c r="L47" s="16">
        <f>SUMIFS(Tabela1[Valor_analise],Tabela1[Plano de Conta],Análise!$B47,Tabela1[Id],Análise!L$13)</f>
        <v>0</v>
      </c>
      <c r="M47" s="16">
        <f>SUMIFS(Tabela1[Valor_analise],Tabela1[Plano de Conta],Análise!$B47,Tabela1[Id],Análise!M$13)</f>
        <v>0</v>
      </c>
      <c r="N47" s="16">
        <f>SUMIFS(Tabela1[Valor_analise],Tabela1[Plano de Conta],Análise!$B47,Tabela1[Id],Análise!N$13)</f>
        <v>0</v>
      </c>
      <c r="O47" s="16">
        <f>SUMIFS(Tabela1[Valor_analise],Tabela1[Plano de Conta],Análise!$B47,Tabela1[Id],Análise!O$13)</f>
        <v>0</v>
      </c>
      <c r="P47" s="16">
        <f>SUMIFS(Tabela1[Valor_analise],Tabela1[Plano de Conta],Análise!$B47,Tabela1[Id],Análise!P$13)</f>
        <v>0</v>
      </c>
      <c r="Q47" s="15"/>
      <c r="R47" s="15"/>
      <c r="S47" s="15"/>
      <c r="T47" s="15"/>
      <c r="U47" s="15"/>
    </row>
    <row r="48" spans="2:21" x14ac:dyDescent="0.25">
      <c r="B48" s="15" t="str">
        <f>Planilha1!B32</f>
        <v>Outras Saídas 6</v>
      </c>
      <c r="C48" s="16">
        <f>SUMIFS(Tabela1[Valor_analise],Tabela1[Plano de Conta],Análise!$B48,Tabela1[Id],Análise!C$13)</f>
        <v>0</v>
      </c>
      <c r="D48" s="16">
        <f>SUMIFS(Tabela1[Valor_analise],Tabela1[Plano de Conta],Análise!$B48,Tabela1[Id],Análise!D$13)</f>
        <v>0</v>
      </c>
      <c r="E48" s="16">
        <f>SUMIFS(Tabela1[Valor_analise],Tabela1[Plano de Conta],Análise!$B48,Tabela1[Id],Análise!E$13)</f>
        <v>0</v>
      </c>
      <c r="F48" s="16">
        <f>SUMIFS(Tabela1[Valor_analise],Tabela1[Plano de Conta],Análise!$B48,Tabela1[Id],Análise!F$13)</f>
        <v>0</v>
      </c>
      <c r="G48" s="16">
        <f>SUMIFS(Tabela1[Valor_analise],Tabela1[Plano de Conta],Análise!$B48,Tabela1[Id],Análise!G$13)</f>
        <v>0</v>
      </c>
      <c r="H48" s="16">
        <f>SUMIFS(Tabela1[Valor_analise],Tabela1[Plano de Conta],Análise!$B48,Tabela1[Id],Análise!H$13)</f>
        <v>0</v>
      </c>
      <c r="I48" s="16">
        <f>SUMIFS(Tabela1[Valor_analise],Tabela1[Plano de Conta],Análise!$B48,Tabela1[Id],Análise!I$13)</f>
        <v>0</v>
      </c>
      <c r="J48" s="16">
        <f>SUMIFS(Tabela1[Valor_analise],Tabela1[Plano de Conta],Análise!$B48,Tabela1[Id],Análise!J$13)</f>
        <v>0</v>
      </c>
      <c r="K48" s="16">
        <f>SUMIFS(Tabela1[Valor_analise],Tabela1[Plano de Conta],Análise!$B48,Tabela1[Id],Análise!K$13)</f>
        <v>0</v>
      </c>
      <c r="L48" s="16">
        <f>SUMIFS(Tabela1[Valor_analise],Tabela1[Plano de Conta],Análise!$B48,Tabela1[Id],Análise!L$13)</f>
        <v>0</v>
      </c>
      <c r="M48" s="16">
        <f>SUMIFS(Tabela1[Valor_analise],Tabela1[Plano de Conta],Análise!$B48,Tabela1[Id],Análise!M$13)</f>
        <v>0</v>
      </c>
      <c r="N48" s="16">
        <f>SUMIFS(Tabela1[Valor_analise],Tabela1[Plano de Conta],Análise!$B48,Tabela1[Id],Análise!N$13)</f>
        <v>0</v>
      </c>
      <c r="O48" s="16">
        <f>SUMIFS(Tabela1[Valor_analise],Tabela1[Plano de Conta],Análise!$B48,Tabela1[Id],Análise!O$13)</f>
        <v>0</v>
      </c>
      <c r="P48" s="16">
        <f>SUMIFS(Tabela1[Valor_analise],Tabela1[Plano de Conta],Análise!$B48,Tabela1[Id],Análise!P$13)</f>
        <v>0</v>
      </c>
      <c r="Q48" s="15"/>
      <c r="R48" s="15"/>
      <c r="S48" s="15"/>
      <c r="T48" s="15"/>
      <c r="U48" s="15"/>
    </row>
    <row r="49" spans="2:21" x14ac:dyDescent="0.25">
      <c r="B49" s="15" t="str">
        <f>Planilha1!B33</f>
        <v>Outras Saídas 7</v>
      </c>
      <c r="C49" s="16">
        <f>SUMIFS(Tabela1[Valor_analise],Tabela1[Plano de Conta],Análise!$B49,Tabela1[Id],Análise!C$13)</f>
        <v>0</v>
      </c>
      <c r="D49" s="16">
        <f>SUMIFS(Tabela1[Valor_analise],Tabela1[Plano de Conta],Análise!$B49,Tabela1[Id],Análise!D$13)</f>
        <v>0</v>
      </c>
      <c r="E49" s="16">
        <f>SUMIFS(Tabela1[Valor_analise],Tabela1[Plano de Conta],Análise!$B49,Tabela1[Id],Análise!E$13)</f>
        <v>0</v>
      </c>
      <c r="F49" s="16">
        <f>SUMIFS(Tabela1[Valor_analise],Tabela1[Plano de Conta],Análise!$B49,Tabela1[Id],Análise!F$13)</f>
        <v>0</v>
      </c>
      <c r="G49" s="16">
        <f>SUMIFS(Tabela1[Valor_analise],Tabela1[Plano de Conta],Análise!$B49,Tabela1[Id],Análise!G$13)</f>
        <v>0</v>
      </c>
      <c r="H49" s="16">
        <f>SUMIFS(Tabela1[Valor_analise],Tabela1[Plano de Conta],Análise!$B49,Tabela1[Id],Análise!H$13)</f>
        <v>0</v>
      </c>
      <c r="I49" s="16">
        <f>SUMIFS(Tabela1[Valor_analise],Tabela1[Plano de Conta],Análise!$B49,Tabela1[Id],Análise!I$13)</f>
        <v>0</v>
      </c>
      <c r="J49" s="16">
        <f>SUMIFS(Tabela1[Valor_analise],Tabela1[Plano de Conta],Análise!$B49,Tabela1[Id],Análise!J$13)</f>
        <v>0</v>
      </c>
      <c r="K49" s="16">
        <f>SUMIFS(Tabela1[Valor_analise],Tabela1[Plano de Conta],Análise!$B49,Tabela1[Id],Análise!K$13)</f>
        <v>0</v>
      </c>
      <c r="L49" s="16">
        <f>SUMIFS(Tabela1[Valor_analise],Tabela1[Plano de Conta],Análise!$B49,Tabela1[Id],Análise!L$13)</f>
        <v>0</v>
      </c>
      <c r="M49" s="16">
        <f>SUMIFS(Tabela1[Valor_analise],Tabela1[Plano de Conta],Análise!$B49,Tabela1[Id],Análise!M$13)</f>
        <v>0</v>
      </c>
      <c r="N49" s="16">
        <f>SUMIFS(Tabela1[Valor_analise],Tabela1[Plano de Conta],Análise!$B49,Tabela1[Id],Análise!N$13)</f>
        <v>0</v>
      </c>
      <c r="O49" s="16">
        <f>SUMIFS(Tabela1[Valor_analise],Tabela1[Plano de Conta],Análise!$B49,Tabela1[Id],Análise!O$13)</f>
        <v>0</v>
      </c>
      <c r="P49" s="16">
        <f>SUMIFS(Tabela1[Valor_analise],Tabela1[Plano de Conta],Análise!$B49,Tabela1[Id],Análise!P$13)</f>
        <v>0</v>
      </c>
      <c r="Q49" s="15"/>
      <c r="R49" s="15"/>
      <c r="S49" s="15"/>
      <c r="T49" s="15"/>
      <c r="U49" s="15"/>
    </row>
    <row r="50" spans="2:21" x14ac:dyDescent="0.25">
      <c r="B50" s="15" t="str">
        <f>Planilha1!B34</f>
        <v>Outras Saídas 8</v>
      </c>
      <c r="C50" s="16">
        <f>SUMIFS(Tabela1[Valor_analise],Tabela1[Plano de Conta],Análise!$B50,Tabela1[Id],Análise!C$13)</f>
        <v>0</v>
      </c>
      <c r="D50" s="16">
        <f>SUMIFS(Tabela1[Valor_analise],Tabela1[Plano de Conta],Análise!$B50,Tabela1[Id],Análise!D$13)</f>
        <v>0</v>
      </c>
      <c r="E50" s="16">
        <f>SUMIFS(Tabela1[Valor_analise],Tabela1[Plano de Conta],Análise!$B50,Tabela1[Id],Análise!E$13)</f>
        <v>0</v>
      </c>
      <c r="F50" s="16">
        <f>SUMIFS(Tabela1[Valor_analise],Tabela1[Plano de Conta],Análise!$B50,Tabela1[Id],Análise!F$13)</f>
        <v>0</v>
      </c>
      <c r="G50" s="16">
        <f>SUMIFS(Tabela1[Valor_analise],Tabela1[Plano de Conta],Análise!$B50,Tabela1[Id],Análise!G$13)</f>
        <v>0</v>
      </c>
      <c r="H50" s="16">
        <f>SUMIFS(Tabela1[Valor_analise],Tabela1[Plano de Conta],Análise!$B50,Tabela1[Id],Análise!H$13)</f>
        <v>0</v>
      </c>
      <c r="I50" s="16">
        <f>SUMIFS(Tabela1[Valor_analise],Tabela1[Plano de Conta],Análise!$B50,Tabela1[Id],Análise!I$13)</f>
        <v>0</v>
      </c>
      <c r="J50" s="16">
        <f>SUMIFS(Tabela1[Valor_analise],Tabela1[Plano de Conta],Análise!$B50,Tabela1[Id],Análise!J$13)</f>
        <v>0</v>
      </c>
      <c r="K50" s="16">
        <f>SUMIFS(Tabela1[Valor_analise],Tabela1[Plano de Conta],Análise!$B50,Tabela1[Id],Análise!K$13)</f>
        <v>0</v>
      </c>
      <c r="L50" s="16">
        <f>SUMIFS(Tabela1[Valor_analise],Tabela1[Plano de Conta],Análise!$B50,Tabela1[Id],Análise!L$13)</f>
        <v>0</v>
      </c>
      <c r="M50" s="16">
        <f>SUMIFS(Tabela1[Valor_analise],Tabela1[Plano de Conta],Análise!$B50,Tabela1[Id],Análise!M$13)</f>
        <v>0</v>
      </c>
      <c r="N50" s="16">
        <f>SUMIFS(Tabela1[Valor_analise],Tabela1[Plano de Conta],Análise!$B50,Tabela1[Id],Análise!N$13)</f>
        <v>0</v>
      </c>
      <c r="O50" s="16">
        <f>SUMIFS(Tabela1[Valor_analise],Tabela1[Plano de Conta],Análise!$B50,Tabela1[Id],Análise!O$13)</f>
        <v>0</v>
      </c>
      <c r="P50" s="16">
        <f>SUMIFS(Tabela1[Valor_analise],Tabela1[Plano de Conta],Análise!$B50,Tabela1[Id],Análise!P$13)</f>
        <v>0</v>
      </c>
      <c r="Q50" s="15"/>
      <c r="R50" s="15"/>
      <c r="S50" s="15"/>
      <c r="T50" s="15"/>
      <c r="U50" s="15"/>
    </row>
    <row r="51" spans="2:21" x14ac:dyDescent="0.25">
      <c r="B51" s="15" t="str">
        <f>Planilha1!B35</f>
        <v>Outras Saídas 9</v>
      </c>
      <c r="C51" s="16">
        <f>SUMIFS(Tabela1[Valor_analise],Tabela1[Plano de Conta],Análise!$B51,Tabela1[Id],Análise!C$13)</f>
        <v>0</v>
      </c>
      <c r="D51" s="16">
        <f>SUMIFS(Tabela1[Valor_analise],Tabela1[Plano de Conta],Análise!$B51,Tabela1[Id],Análise!D$13)</f>
        <v>0</v>
      </c>
      <c r="E51" s="16">
        <f>SUMIFS(Tabela1[Valor_analise],Tabela1[Plano de Conta],Análise!$B51,Tabela1[Id],Análise!E$13)</f>
        <v>0</v>
      </c>
      <c r="F51" s="16">
        <f>SUMIFS(Tabela1[Valor_analise],Tabela1[Plano de Conta],Análise!$B51,Tabela1[Id],Análise!F$13)</f>
        <v>0</v>
      </c>
      <c r="G51" s="16">
        <f>SUMIFS(Tabela1[Valor_analise],Tabela1[Plano de Conta],Análise!$B51,Tabela1[Id],Análise!G$13)</f>
        <v>0</v>
      </c>
      <c r="H51" s="16">
        <f>SUMIFS(Tabela1[Valor_analise],Tabela1[Plano de Conta],Análise!$B51,Tabela1[Id],Análise!H$13)</f>
        <v>0</v>
      </c>
      <c r="I51" s="16">
        <f>SUMIFS(Tabela1[Valor_analise],Tabela1[Plano de Conta],Análise!$B51,Tabela1[Id],Análise!I$13)</f>
        <v>0</v>
      </c>
      <c r="J51" s="16">
        <f>SUMIFS(Tabela1[Valor_analise],Tabela1[Plano de Conta],Análise!$B51,Tabela1[Id],Análise!J$13)</f>
        <v>0</v>
      </c>
      <c r="K51" s="16">
        <f>SUMIFS(Tabela1[Valor_analise],Tabela1[Plano de Conta],Análise!$B51,Tabela1[Id],Análise!K$13)</f>
        <v>0</v>
      </c>
      <c r="L51" s="16">
        <f>SUMIFS(Tabela1[Valor_analise],Tabela1[Plano de Conta],Análise!$B51,Tabela1[Id],Análise!L$13)</f>
        <v>0</v>
      </c>
      <c r="M51" s="16">
        <f>SUMIFS(Tabela1[Valor_analise],Tabela1[Plano de Conta],Análise!$B51,Tabela1[Id],Análise!M$13)</f>
        <v>0</v>
      </c>
      <c r="N51" s="16">
        <f>SUMIFS(Tabela1[Valor_analise],Tabela1[Plano de Conta],Análise!$B51,Tabela1[Id],Análise!N$13)</f>
        <v>0</v>
      </c>
      <c r="O51" s="16">
        <f>SUMIFS(Tabela1[Valor_analise],Tabela1[Plano de Conta],Análise!$B51,Tabela1[Id],Análise!O$13)</f>
        <v>0</v>
      </c>
      <c r="P51" s="16">
        <f>SUMIFS(Tabela1[Valor_analise],Tabela1[Plano de Conta],Análise!$B51,Tabela1[Id],Análise!P$13)</f>
        <v>0</v>
      </c>
      <c r="Q51" s="17"/>
      <c r="R51" s="17"/>
      <c r="S51" s="17"/>
      <c r="T51" s="17"/>
      <c r="U51" s="17"/>
    </row>
    <row r="52" spans="2:21" ht="15.75" x14ac:dyDescent="0.25">
      <c r="B52" s="19" t="s">
        <v>49</v>
      </c>
      <c r="C52" s="20">
        <f t="shared" ref="C52:U52" si="6">C16-C34</f>
        <v>202</v>
      </c>
      <c r="D52" s="20">
        <f t="shared" si="6"/>
        <v>-4094</v>
      </c>
      <c r="E52" s="20">
        <f t="shared" si="6"/>
        <v>253</v>
      </c>
      <c r="F52" s="20">
        <f t="shared" si="6"/>
        <v>0</v>
      </c>
      <c r="G52" s="20">
        <f t="shared" si="6"/>
        <v>0</v>
      </c>
      <c r="H52" s="20">
        <f t="shared" si="6"/>
        <v>0</v>
      </c>
      <c r="I52" s="20">
        <f t="shared" si="6"/>
        <v>0</v>
      </c>
      <c r="J52" s="20">
        <f t="shared" si="6"/>
        <v>0</v>
      </c>
      <c r="K52" s="20">
        <f t="shared" si="6"/>
        <v>0</v>
      </c>
      <c r="L52" s="20">
        <f t="shared" si="6"/>
        <v>0</v>
      </c>
      <c r="M52" s="20">
        <f t="shared" si="6"/>
        <v>0</v>
      </c>
      <c r="N52" s="20">
        <f t="shared" si="6"/>
        <v>0</v>
      </c>
      <c r="O52" s="20">
        <f t="shared" si="6"/>
        <v>0</v>
      </c>
      <c r="P52" s="20">
        <f t="shared" si="6"/>
        <v>0</v>
      </c>
      <c r="Q52" s="20">
        <f t="shared" si="6"/>
        <v>0</v>
      </c>
      <c r="R52" s="20">
        <f t="shared" si="6"/>
        <v>0</v>
      </c>
      <c r="S52" s="20">
        <f t="shared" si="6"/>
        <v>0</v>
      </c>
      <c r="T52" s="20">
        <f t="shared" si="6"/>
        <v>0</v>
      </c>
      <c r="U52" s="20">
        <f t="shared" si="6"/>
        <v>0</v>
      </c>
    </row>
    <row r="53" spans="2:21" ht="15.75" x14ac:dyDescent="0.25">
      <c r="B53" s="19" t="s">
        <v>50</v>
      </c>
      <c r="C53" s="20">
        <f t="shared" ref="C53:U53" si="7">C15+C52</f>
        <v>8202</v>
      </c>
      <c r="D53" s="20">
        <f t="shared" si="7"/>
        <v>4108</v>
      </c>
      <c r="E53" s="20">
        <f t="shared" si="7"/>
        <v>4361</v>
      </c>
      <c r="F53" s="20">
        <f t="shared" si="7"/>
        <v>4361</v>
      </c>
      <c r="G53" s="20">
        <f t="shared" si="7"/>
        <v>4361</v>
      </c>
      <c r="H53" s="20">
        <f t="shared" si="7"/>
        <v>4361</v>
      </c>
      <c r="I53" s="20">
        <f t="shared" si="7"/>
        <v>4361</v>
      </c>
      <c r="J53" s="20">
        <f t="shared" si="7"/>
        <v>4361</v>
      </c>
      <c r="K53" s="20">
        <f t="shared" si="7"/>
        <v>4361</v>
      </c>
      <c r="L53" s="20">
        <f t="shared" si="7"/>
        <v>4361</v>
      </c>
      <c r="M53" s="20">
        <f t="shared" si="7"/>
        <v>4361</v>
      </c>
      <c r="N53" s="20">
        <f t="shared" si="7"/>
        <v>4361</v>
      </c>
      <c r="O53" s="20">
        <f t="shared" si="7"/>
        <v>4361</v>
      </c>
      <c r="P53" s="20">
        <f t="shared" si="7"/>
        <v>4361</v>
      </c>
      <c r="Q53" s="20">
        <f t="shared" si="7"/>
        <v>4361</v>
      </c>
      <c r="R53" s="20">
        <f t="shared" si="7"/>
        <v>4361</v>
      </c>
      <c r="S53" s="20">
        <f t="shared" si="7"/>
        <v>4361</v>
      </c>
      <c r="T53" s="20">
        <f t="shared" si="7"/>
        <v>4361</v>
      </c>
      <c r="U53" s="20">
        <f t="shared" si="7"/>
        <v>4361</v>
      </c>
    </row>
  </sheetData>
  <mergeCells count="5">
    <mergeCell ref="E7:F7"/>
    <mergeCell ref="G7:H7"/>
    <mergeCell ref="E8:F8"/>
    <mergeCell ref="G8:H8"/>
    <mergeCell ref="B10:D10"/>
  </mergeCells>
  <conditionalFormatting sqref="C15:U15">
    <cfRule type="cellIs" dxfId="2" priority="1" operator="lessThan">
      <formula>0</formula>
    </cfRule>
  </conditionalFormatting>
  <conditionalFormatting sqref="C52:U53">
    <cfRule type="cellIs" dxfId="1" priority="2" operator="lessThan">
      <formula>0</formula>
    </cfRule>
    <cfRule type="cellIs" dxfId="0" priority="3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7D20173-66FE-481B-873E-D035848DD146}">
          <x14:formula1>
            <xm:f>Planilha1!$F$2:$F$13</xm:f>
          </x14:formula1>
          <xm:sqref>C7</xm:sqref>
        </x14:dataValidation>
        <x14:dataValidation type="list" allowBlank="1" showInputMessage="1" showErrorMessage="1" xr:uid="{19D28144-F32D-4F57-ACEC-A4C7F558D7CA}">
          <x14:formula1>
            <xm:f>Planilha1!$I$3:$I$9</xm:f>
          </x14:formula1>
          <xm:sqref>C8</xm:sqref>
        </x14:dataValidation>
        <x14:dataValidation type="list" allowBlank="1" showInputMessage="1" showErrorMessage="1" xr:uid="{02EF7F61-2D27-4FF8-A368-D5243FF3E55B}">
          <x14:formula1>
            <xm:f>Planilha1!$L$3:$L$5</xm:f>
          </x14:formula1>
          <xm:sqref>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D2E6D-7B07-47D3-8664-E4F5C849C173}">
  <sheetPr codeName="Planilha1"/>
  <dimension ref="C6:H59"/>
  <sheetViews>
    <sheetView showGridLines="0" workbookViewId="0">
      <selection activeCell="N5" sqref="N5"/>
    </sheetView>
  </sheetViews>
  <sheetFormatPr defaultColWidth="8.85546875" defaultRowHeight="15" x14ac:dyDescent="0.25"/>
  <sheetData>
    <row r="6" spans="3:4" x14ac:dyDescent="0.25">
      <c r="C6" s="42" t="str">
        <f>"Status: "&amp;Análise!G7</f>
        <v>Status: Todos</v>
      </c>
      <c r="D6" s="42"/>
    </row>
    <row r="43" spans="5:8" ht="15.75" x14ac:dyDescent="0.25">
      <c r="E43" s="43" t="s">
        <v>51</v>
      </c>
      <c r="F43" s="43"/>
      <c r="G43" s="43"/>
      <c r="H43" s="43"/>
    </row>
    <row r="44" spans="5:8" x14ac:dyDescent="0.25">
      <c r="E44" s="41" t="s">
        <v>4</v>
      </c>
      <c r="F44" s="41"/>
      <c r="G44" s="41"/>
      <c r="H44" s="41"/>
    </row>
    <row r="46" spans="5:8" x14ac:dyDescent="0.25">
      <c r="E46" s="21" t="s">
        <v>52</v>
      </c>
    </row>
    <row r="47" spans="5:8" x14ac:dyDescent="0.25">
      <c r="E47" s="40">
        <f>SUMIFS(Tabela1[Valor],Tabela1[Plano de Conta],Gráficos!$E$44)</f>
        <v>1400</v>
      </c>
      <c r="F47" s="40"/>
      <c r="G47" s="40"/>
    </row>
    <row r="48" spans="5:8" x14ac:dyDescent="0.25">
      <c r="E48" s="40"/>
      <c r="F48" s="40"/>
      <c r="G48" s="40"/>
    </row>
    <row r="49" spans="5:7" x14ac:dyDescent="0.25">
      <c r="E49" s="40"/>
      <c r="F49" s="40"/>
      <c r="G49" s="40"/>
    </row>
    <row r="51" spans="5:7" x14ac:dyDescent="0.25">
      <c r="E51" s="21" t="s">
        <v>53</v>
      </c>
    </row>
    <row r="52" spans="5:7" x14ac:dyDescent="0.25">
      <c r="E52" s="40">
        <f>SUMIFS(Tabela1[Valor],Tabela1[Pago],TRUE,Tabela1[Plano de Conta],Gráficos!$E$44)</f>
        <v>950</v>
      </c>
      <c r="F52" s="40"/>
      <c r="G52" s="40"/>
    </row>
    <row r="53" spans="5:7" x14ac:dyDescent="0.25">
      <c r="E53" s="40"/>
      <c r="F53" s="40"/>
      <c r="G53" s="40"/>
    </row>
    <row r="54" spans="5:7" x14ac:dyDescent="0.25">
      <c r="E54" s="40"/>
      <c r="F54" s="40"/>
      <c r="G54" s="40"/>
    </row>
    <row r="56" spans="5:7" x14ac:dyDescent="0.25">
      <c r="E56" s="21" t="s">
        <v>54</v>
      </c>
    </row>
    <row r="57" spans="5:7" x14ac:dyDescent="0.25">
      <c r="E57" s="40">
        <f>SUMIFS(Tabela1[Valor],Tabela1[Pago],FALSE,Tabela1[Plano de Conta],Gráficos!$E$44)</f>
        <v>450</v>
      </c>
      <c r="F57" s="40"/>
      <c r="G57" s="40"/>
    </row>
    <row r="58" spans="5:7" x14ac:dyDescent="0.25">
      <c r="E58" s="40"/>
      <c r="F58" s="40"/>
      <c r="G58" s="40"/>
    </row>
    <row r="59" spans="5:7" x14ac:dyDescent="0.25">
      <c r="E59" s="40"/>
      <c r="F59" s="40"/>
      <c r="G59" s="40"/>
    </row>
  </sheetData>
  <mergeCells count="6">
    <mergeCell ref="E57:G59"/>
    <mergeCell ref="E44:H44"/>
    <mergeCell ref="C6:D6"/>
    <mergeCell ref="E43:H43"/>
    <mergeCell ref="E47:G49"/>
    <mergeCell ref="E52:G54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A8767C-43EB-4FA4-881D-AAF65CC74185}">
          <x14:formula1>
            <xm:f>Planilha1!$B$2:$B$35</xm:f>
          </x14:formula1>
          <xm:sqref>E44:H44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J A V W 2 M u s G q l A A A A 9 w A A A B I A H A B D b 2 5 m a W c v U G F j a 2 F n Z S 5 4 b W w g o h g A K K A U A A A A A A A A A A A A A A A A A A A A A A A A A A A A h Y 9 N D o I w G E S v Q r q n f 2 o 0 5 K M k u p X E a G L c N l i h E Q q h x X I 3 F x 7 J K 4 h R 1 J 3 L e f M W M / f r D Z K + K o O L a q 2 u T Y w Y p i h Q J q u P 2 u Q x 6 t w p X K B E w E Z m Z 5 m r Y J C N j X p 7 j F H h X B M R 4 r 3 H f o L r N i e c U k Y O 6 X q X F a q S 6 C P r / 3 K o j X X S Z A o J 2 L / G C I 7 Z d I Y Z 5 X N M g Y w U U m 2 + B h 8 G P 9 s f C K u u d F 2 r R O P C 5 R b I G I G 8 T 4 g H U E s D B B Q A A g A I A N i Q F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k B V b K I p H u A 4 A A A A R A A A A E w A c A E Z v c m 1 1 b G F z L 1 N l Y 3 R p b 2 4 x L m 0 g o h g A K K A U A A A A A A A A A A A A A A A A A A A A A A A A A A A A K 0 5 N L s n M z 1 M I h t C G 1 g B Q S w E C L Q A U A A I A C A D Y k B V b Y y 6 w a q U A A A D 3 A A A A E g A A A A A A A A A A A A A A A A A A A A A A Q 2 9 u Z m l n L 1 B h Y 2 t h Z 2 U u e G 1 s U E s B A i 0 A F A A C A A g A 2 J A V W w / K 6 a u k A A A A 6 Q A A A B M A A A A A A A A A A A A A A A A A 8 Q A A A F t D b 2 5 0 Z W 5 0 X 1 R 5 c G V z X S 5 4 b W x Q S w E C L Q A U A A I A C A D Y k B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U A w 6 O h t 9 0 i K a P 8 R G P 5 0 f w A A A A A C A A A A A A A Q Z g A A A A E A A C A A A A B i e U K 7 T D L A D 0 9 s u p 6 P s 9 + H U A F y 9 G H H G 2 6 5 1 W 5 R U a X 4 z A A A A A A O g A A A A A I A A C A A A A B G M S r k 9 r i J 7 W J X W t A K R 7 R X W X P s S E r 3 p u b b d 7 J 5 9 o R E D F A A A A B X F V j i 8 F W h T 0 O j A w v g 1 b D t B b z v J W P y N p Z d n J 3 S e o Z l w i L Z 4 O y u t + n 2 8 x 6 c S c L f c C v H V B t 0 9 S d I D + q z D d u g j T W H s A u L r 5 o 7 h f e m a l h Z t D a 3 5 0 A A A A A U B c X l G b 4 t a n l p U 6 V q J X / N 5 U 6 q z y c U g i Z z C Y Q S x F S u 8 P Y 1 7 0 r q 2 B I Y x 7 N 4 k f T N F g L / B m 9 F 0 u z H j S 4 M X E x w Z K y I < / D a t a M a s h u p > 
</file>

<file path=customXml/itemProps1.xml><?xml version="1.0" encoding="utf-8"?>
<ds:datastoreItem xmlns:ds="http://schemas.openxmlformats.org/officeDocument/2006/customXml" ds:itemID="{0A566818-0333-4C7B-8E4A-FB6D56E964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Planilha1</vt:lpstr>
      <vt:lpstr>Cadastros</vt:lpstr>
      <vt:lpstr>Lançamentos</vt:lpstr>
      <vt:lpstr>Análise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Souza</dc:creator>
  <cp:lastModifiedBy>Carlos Souza</cp:lastModifiedBy>
  <dcterms:created xsi:type="dcterms:W3CDTF">2024-11-21T10:40:07Z</dcterms:created>
  <dcterms:modified xsi:type="dcterms:W3CDTF">2025-09-26T12:08:17Z</dcterms:modified>
</cp:coreProperties>
</file>